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700" windowHeight="11220" tabRatio="616" activeTab="2"/>
  </bookViews>
  <sheets>
    <sheet name="資產負債表" sheetId="1" r:id="rId1"/>
    <sheet name="收支餘絀表" sheetId="2" r:id="rId2"/>
    <sheet name="現金流量表" sheetId="3" r:id="rId3"/>
  </sheets>
  <definedNames>
    <definedName name="_xlnm.Print_Area" localSheetId="2">'現金流量表'!$A$1:$I$46</definedName>
    <definedName name="_xlnm.Print_Area" localSheetId="0">'資產負債表'!$A$1:$AA$34</definedName>
  </definedNames>
  <calcPr fullCalcOnLoad="1"/>
</workbook>
</file>

<file path=xl/sharedStrings.xml><?xml version="1.0" encoding="utf-8"?>
<sst xmlns="http://schemas.openxmlformats.org/spreadsheetml/2006/main" count="273" uniqueCount="156">
  <si>
    <t>％</t>
  </si>
  <si>
    <t>$</t>
  </si>
  <si>
    <t>$</t>
  </si>
  <si>
    <t>金        額</t>
  </si>
  <si>
    <t>現 金 流 量 表</t>
  </si>
  <si>
    <t>資 產 負 債 表</t>
  </si>
  <si>
    <t>流動資產：</t>
  </si>
  <si>
    <t>流動負債：</t>
  </si>
  <si>
    <t>科目</t>
  </si>
  <si>
    <t>金    額</t>
  </si>
  <si>
    <t>％</t>
  </si>
  <si>
    <t>項目</t>
  </si>
  <si>
    <t>營業活動之現金流量：</t>
  </si>
  <si>
    <t>融資活動之現金流量：</t>
  </si>
  <si>
    <t>固定資產淨額</t>
  </si>
  <si>
    <t>折舊費用</t>
  </si>
  <si>
    <t>購置固定資產</t>
  </si>
  <si>
    <t>其他資產</t>
  </si>
  <si>
    <t>存出保證金</t>
  </si>
  <si>
    <t>流動資產合計</t>
  </si>
  <si>
    <t xml:space="preserve">  </t>
  </si>
  <si>
    <t>減：累計折舊</t>
  </si>
  <si>
    <t>　</t>
  </si>
  <si>
    <t>流動負債合計</t>
  </si>
  <si>
    <t>其他負債</t>
  </si>
  <si>
    <t>存入保證金</t>
  </si>
  <si>
    <t>淨值</t>
  </si>
  <si>
    <t>管理費用</t>
  </si>
  <si>
    <t>現金流量資訊之補充揭露：</t>
  </si>
  <si>
    <t>一○二年度</t>
  </si>
  <si>
    <t>( 請 參 閱 後 附 財 務 報 表 附 註 )</t>
  </si>
  <si>
    <t>中心診所醫療財團法人</t>
  </si>
  <si>
    <t>民 國一○三年及一○二年十二月三十一日</t>
  </si>
  <si>
    <t>其他應收款淨額(附註(四)之3)</t>
  </si>
  <si>
    <t>存貨淨額(附註(二)之4、(四)之4)</t>
  </si>
  <si>
    <t>固定資產((附註(二)之5)</t>
  </si>
  <si>
    <t>無形資產</t>
  </si>
  <si>
    <t>遞延退休金成本</t>
  </si>
  <si>
    <t>資產總額</t>
  </si>
  <si>
    <t>應收帳款(減除備抵呆帳、備抵支付點值調整及
備抵健保核減後淨額)(附註(二)之3、(四)之2</t>
  </si>
  <si>
    <t>應附費用(附註(四)之7)</t>
  </si>
  <si>
    <t>負債總額</t>
  </si>
  <si>
    <t>永久受限淨值</t>
  </si>
  <si>
    <t>創設基金淨值-永久受限</t>
  </si>
  <si>
    <t>累積餘絀-未受限(附註(四)之11)</t>
  </si>
  <si>
    <t>本期餘絀-未受限</t>
  </si>
  <si>
    <t>會計科目</t>
  </si>
  <si>
    <t>一○三年十二月三十一日</t>
  </si>
  <si>
    <t>一○二年十二月三十一日</t>
  </si>
  <si>
    <t>現金及約當現金(附註(二)之2、(四)之1)</t>
  </si>
  <si>
    <t>應付票據</t>
  </si>
  <si>
    <t>應付帳款</t>
  </si>
  <si>
    <t>預收款項(附註(四)之8)</t>
  </si>
  <si>
    <t>其他流動負債(附註(四)之9)</t>
  </si>
  <si>
    <t>預付款項(附註(四)之6)</t>
  </si>
  <si>
    <t>退休金負債(附註(四)之10)</t>
  </si>
  <si>
    <t>　租賃物改良設備</t>
  </si>
  <si>
    <t>　醫療儀器設備</t>
  </si>
  <si>
    <t>其他固定資產</t>
  </si>
  <si>
    <t>未受限淨值</t>
  </si>
  <si>
    <t>其他應付款</t>
  </si>
  <si>
    <t>其他負債合計</t>
  </si>
  <si>
    <t>( 請 參 閱 後 附 財 務 報 表 附 註 )　　　　　　　　　　　　　　　　　　　　　　　　　　　　　　　　</t>
  </si>
  <si>
    <t>民國一○三年及一○二年一月一日至十二月三十一日</t>
  </si>
  <si>
    <t xml:space="preserve">    單位：新台幣仟元</t>
  </si>
  <si>
    <t>單位：新台幣仟元</t>
  </si>
  <si>
    <t>一○三年度</t>
  </si>
  <si>
    <t>差異</t>
  </si>
  <si>
    <t>住院收入－健保</t>
  </si>
  <si>
    <t>住院收入－非健保</t>
  </si>
  <si>
    <t>其他醫務收入－健保</t>
  </si>
  <si>
    <t>其他醫務收入－非健保</t>
  </si>
  <si>
    <t>減：支付點值調整</t>
  </si>
  <si>
    <t>　　健保核減</t>
  </si>
  <si>
    <t>　　醫療優待</t>
  </si>
  <si>
    <t>醫務收入</t>
  </si>
  <si>
    <t>　　　醫務收入合計</t>
  </si>
  <si>
    <t>醫務成本</t>
  </si>
  <si>
    <t>人事費用</t>
  </si>
  <si>
    <t>藥品成本</t>
  </si>
  <si>
    <t>醫材費用</t>
  </si>
  <si>
    <t>租金費用</t>
  </si>
  <si>
    <t>教育研究費</t>
  </si>
  <si>
    <t>醫療社會服務費</t>
  </si>
  <si>
    <t>其他醫務費用</t>
  </si>
  <si>
    <t>醫務成本合計</t>
  </si>
  <si>
    <t>醫務毛利</t>
  </si>
  <si>
    <t>醫務利益(損失)</t>
  </si>
  <si>
    <t>　利息收入</t>
  </si>
  <si>
    <t>　租金收入</t>
  </si>
  <si>
    <t>　捐贈收入－未受限</t>
  </si>
  <si>
    <t>　其他非醫務收益</t>
  </si>
  <si>
    <t>　　</t>
  </si>
  <si>
    <t>非醫務活動收益</t>
  </si>
  <si>
    <t>非醫務活動收益合計</t>
  </si>
  <si>
    <t>捐贈收入－未受限</t>
  </si>
  <si>
    <t>其他非醫務收入</t>
  </si>
  <si>
    <t>非醫務活動費損</t>
  </si>
  <si>
    <t>　利息費用</t>
  </si>
  <si>
    <t>　董事會費用</t>
  </si>
  <si>
    <t>　其他非醫務費損</t>
  </si>
  <si>
    <t>非醫務活動費損合計</t>
  </si>
  <si>
    <t>非醫務利益(損失)</t>
  </si>
  <si>
    <t>本期稅前餘絀</t>
  </si>
  <si>
    <t>所得稅費用</t>
  </si>
  <si>
    <t>本期稅後餘絀－未受限</t>
  </si>
  <si>
    <t>收支餘絀表</t>
  </si>
  <si>
    <t>　</t>
  </si>
  <si>
    <t>單位：新台幣仟元</t>
  </si>
  <si>
    <t xml:space="preserve">稅後淨利(損) </t>
  </si>
  <si>
    <t>支付點值調整</t>
  </si>
  <si>
    <t>健保核減準備金</t>
  </si>
  <si>
    <t>呆帳費用(回升利益)</t>
  </si>
  <si>
    <t>應收帳款(增加)減少</t>
  </si>
  <si>
    <t>其他應收帳款(增加)減少</t>
  </si>
  <si>
    <t>存貨(增加)減少</t>
  </si>
  <si>
    <t>其他流動負債增加(減少)</t>
  </si>
  <si>
    <t>應付款項增加(減少)</t>
  </si>
  <si>
    <t>其他流動資產增加(減少)</t>
  </si>
  <si>
    <t xml:space="preserve"> </t>
  </si>
  <si>
    <t>投資活動之現金流量：</t>
  </si>
  <si>
    <t>　營業活動之淨現金流入(出)</t>
  </si>
  <si>
    <t>存出保證金(增加)減少</t>
  </si>
  <si>
    <t xml:space="preserve">    投資活動之淨現金流出</t>
  </si>
  <si>
    <t>存入保證金增加(減少)</t>
  </si>
  <si>
    <t>　融資活動之現金流量：</t>
  </si>
  <si>
    <t>本期現金及約當現金增加(減少)數</t>
  </si>
  <si>
    <t>期初現金及約當現金餘額</t>
  </si>
  <si>
    <t>期末現金及約當現金餘額</t>
  </si>
  <si>
    <t>　本期支付所得稅</t>
  </si>
  <si>
    <t>應計退休金負債增加(減少)</t>
  </si>
  <si>
    <t>預付款項(增加)減少</t>
  </si>
  <si>
    <t>預收款項增加(減少)</t>
  </si>
  <si>
    <t>預付設備款</t>
  </si>
  <si>
    <t>電腦軟體</t>
  </si>
  <si>
    <t>無形資產合計</t>
  </si>
  <si>
    <t>其他資產合計</t>
  </si>
  <si>
    <t>門診收入－非健保</t>
  </si>
  <si>
    <t>　永久受限淨值小計</t>
  </si>
  <si>
    <t>　未受限淨值小計</t>
  </si>
  <si>
    <t>　　淨值合計</t>
  </si>
  <si>
    <t>＄</t>
  </si>
  <si>
    <t>負債及淨值總額</t>
  </si>
  <si>
    <t>　　主辦會計：　　　　　　　　　　　　　　　　　　　　　　　　　會計主管：　　　　　　　　　　　　　　　　　　　　　　　　　董事長：</t>
  </si>
  <si>
    <t>主辦會計：　　　　　　　　　　　　　會計主管：　　　　　　　　　　　　　董事長：</t>
  </si>
  <si>
    <t>主辦會計：　　　　　　　會計主管：　　　　　　　董事長：</t>
  </si>
  <si>
    <t>報廢損失</t>
  </si>
  <si>
    <t>各項攤提</t>
  </si>
  <si>
    <t>門診收入－健保</t>
  </si>
  <si>
    <t>急診收入－健保</t>
  </si>
  <si>
    <t>急診收入－非健保</t>
  </si>
  <si>
    <t>無形資產(增加)減少</t>
  </si>
  <si>
    <t>部分影響現金流量之投資融資活動</t>
  </si>
  <si>
    <t>　購入固定資產</t>
  </si>
  <si>
    <t>　減：期末應付設備款</t>
  </si>
  <si>
    <t>　支付現金數</t>
  </si>
</sst>
</file>

<file path=xl/styles.xml><?xml version="1.0" encoding="utf-8"?>
<styleSheet xmlns="http://schemas.openxmlformats.org/spreadsheetml/2006/main">
  <numFmts count="5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#,##0.00_);\(#,##0.00\)"/>
    <numFmt numFmtId="187" formatCode="#,##0.000_);\(#,##0.000\)"/>
    <numFmt numFmtId="188" formatCode="#,##0.0_);\(#,##0.0\)"/>
    <numFmt numFmtId="189" formatCode="#,##0_);\(#,##0\)"/>
    <numFmt numFmtId="190" formatCode="0.00_);\(0.00\)"/>
    <numFmt numFmtId="191" formatCode="0.0%"/>
    <numFmt numFmtId="192" formatCode="0_);\(0\)"/>
    <numFmt numFmtId="193" formatCode="&quot;$&quot;#,##0.00_);\(&quot;$&quot;#,##0.00\)"/>
    <numFmt numFmtId="194" formatCode="&quot;$&quot;#,##0.00"/>
    <numFmt numFmtId="195" formatCode="0.0_);\(0.0\)"/>
    <numFmt numFmtId="196" formatCode="#,##0.0000_);\(#,##0.0000\)"/>
    <numFmt numFmtId="197" formatCode="0.0"/>
    <numFmt numFmtId="198" formatCode="#,##0.00000_);\(#,##0.00000\)"/>
    <numFmt numFmtId="199" formatCode="#,##0.000000_);\(#,##0.000000\)"/>
    <numFmt numFmtId="200" formatCode="#,##0.0000000_);\(#,##0.0000000\)"/>
    <numFmt numFmtId="201" formatCode="0.0000%"/>
    <numFmt numFmtId="202" formatCode="0.0000_);\(0.0000\)"/>
    <numFmt numFmtId="203" formatCode="0.000_);\(0.000\)"/>
    <numFmt numFmtId="204" formatCode="0.00000_);\(0.00000\)"/>
    <numFmt numFmtId="205" formatCode="_-* #,##0.0_-;\-* #,##0.0_-;_-* &quot;-&quot;??_-;_-@_-"/>
    <numFmt numFmtId="206" formatCode="_-* #,##0_-;\-* #,##0_-;_-* &quot;-&quot;??_-;_-@_-"/>
    <numFmt numFmtId="207" formatCode="_-* #,##0.0_-;\-* #,##0.0_-;_-* &quot;-&quot;_-;_-@_-"/>
    <numFmt numFmtId="208" formatCode="_-* #,##0.00_-;\-* #,##0.00_-;_-* &quot;-&quot;_-;_-@_-"/>
    <numFmt numFmtId="209" formatCode="#,##0;[Red]#,##0"/>
    <numFmt numFmtId="210" formatCode="#,##0_ "/>
    <numFmt numFmtId="211" formatCode="_ "/>
    <numFmt numFmtId="212" formatCode="0.00_);[Red]\(0.00\)"/>
    <numFmt numFmtId="213" formatCode="#,##0.00_);[Red]\(#,##0.00\)"/>
    <numFmt numFmtId="214" formatCode="0.00_ "/>
    <numFmt numFmtId="215" formatCode="0.0_ "/>
    <numFmt numFmtId="216" formatCode="#,##0_);[Red]\(#,##0\)"/>
    <numFmt numFmtId="217" formatCode="[$-404]AM/PM\ hh:mm:ss"/>
    <numFmt numFmtId="218" formatCode="&quot;$&quot;#,##0.00_);[Red]\(&quot;$&quot;#,##0.00\)"/>
    <numFmt numFmtId="219" formatCode="#,##0.0_);[Red]\(#,##0.0\)"/>
    <numFmt numFmtId="220" formatCode="0_);[Red]\(0\)"/>
    <numFmt numFmtId="221" formatCode="#,##0.00_ "/>
    <numFmt numFmtId="222" formatCode="_-* #,##0.0_-;\-* #,##0.0_-;_-* &quot;-&quot;?_-;_-@_-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u val="single"/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sz val="12"/>
      <color indexed="8"/>
      <name val="宋体"/>
      <family val="1"/>
    </font>
    <font>
      <sz val="12"/>
      <color indexed="9"/>
      <name val="宋体"/>
      <family val="1"/>
    </font>
    <font>
      <sz val="12"/>
      <color indexed="60"/>
      <name val="宋体"/>
      <family val="1"/>
    </font>
    <font>
      <b/>
      <sz val="12"/>
      <color indexed="8"/>
      <name val="宋体"/>
      <family val="1"/>
    </font>
    <font>
      <sz val="12"/>
      <color indexed="17"/>
      <name val="宋体"/>
      <family val="1"/>
    </font>
    <font>
      <b/>
      <sz val="12"/>
      <color indexed="52"/>
      <name val="宋体"/>
      <family val="1"/>
    </font>
    <font>
      <sz val="12"/>
      <color indexed="52"/>
      <name val="宋体"/>
      <family val="1"/>
    </font>
    <font>
      <i/>
      <sz val="12"/>
      <color indexed="23"/>
      <name val="宋体"/>
      <family val="1"/>
    </font>
    <font>
      <b/>
      <sz val="18"/>
      <color indexed="56"/>
      <name val="宋体"/>
      <family val="1"/>
    </font>
    <font>
      <b/>
      <sz val="15"/>
      <color indexed="56"/>
      <name val="宋体"/>
      <family val="1"/>
    </font>
    <font>
      <b/>
      <sz val="13"/>
      <color indexed="56"/>
      <name val="宋体"/>
      <family val="1"/>
    </font>
    <font>
      <b/>
      <sz val="11"/>
      <color indexed="56"/>
      <name val="宋体"/>
      <family val="1"/>
    </font>
    <font>
      <sz val="12"/>
      <color indexed="62"/>
      <name val="宋体"/>
      <family val="1"/>
    </font>
    <font>
      <b/>
      <sz val="12"/>
      <color indexed="63"/>
      <name val="宋体"/>
      <family val="1"/>
    </font>
    <font>
      <b/>
      <sz val="12"/>
      <color indexed="9"/>
      <name val="宋体"/>
      <family val="1"/>
    </font>
    <font>
      <sz val="12"/>
      <color indexed="14"/>
      <name val="宋体"/>
      <family val="1"/>
    </font>
    <font>
      <sz val="12"/>
      <color indexed="10"/>
      <name val="宋体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F00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theme="1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1" applyNumberFormat="0" applyFont="0" applyAlignment="0" applyProtection="0"/>
    <xf numFmtId="0" fontId="32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7" applyNumberFormat="0" applyAlignment="0" applyProtection="0"/>
    <xf numFmtId="0" fontId="41" fillId="0" borderId="8" applyNumberFormat="0" applyFill="0" applyAlignment="0" applyProtection="0"/>
    <xf numFmtId="0" fontId="42" fillId="31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distributed" wrapText="1"/>
    </xf>
    <xf numFmtId="0" fontId="5" fillId="0" borderId="0" xfId="0" applyFont="1" applyBorder="1" applyAlignment="1">
      <alignment horizontal="left" vertical="center"/>
    </xf>
    <xf numFmtId="189" fontId="5" fillId="0" borderId="0" xfId="0" applyNumberFormat="1" applyFont="1" applyAlignment="1">
      <alignment horizontal="right" vertical="center"/>
    </xf>
    <xf numFmtId="18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0" fontId="5" fillId="0" borderId="0" xfId="35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9" fontId="5" fillId="0" borderId="0" xfId="35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210" fontId="5" fillId="0" borderId="0" xfId="0" applyNumberFormat="1" applyFont="1" applyBorder="1" applyAlignment="1">
      <alignment horizontal="right"/>
    </xf>
    <xf numFmtId="208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189" fontId="5" fillId="0" borderId="11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89" fontId="6" fillId="0" borderId="11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11" xfId="0" applyNumberFormat="1" applyFont="1" applyFill="1" applyBorder="1" applyAlignment="1">
      <alignment horizontal="right" vertical="center"/>
    </xf>
    <xf numFmtId="210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9" fontId="6" fillId="0" borderId="11" xfId="0" applyNumberFormat="1" applyFont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210" fontId="5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9" fontId="5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right" vertical="center"/>
    </xf>
    <xf numFmtId="189" fontId="6" fillId="0" borderId="12" xfId="0" applyNumberFormat="1" applyFont="1" applyFill="1" applyBorder="1" applyAlignment="1">
      <alignment horizontal="right" vertical="center"/>
    </xf>
    <xf numFmtId="190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89" fontId="6" fillId="0" borderId="13" xfId="0" applyNumberFormat="1" applyFont="1" applyBorder="1" applyAlignment="1">
      <alignment vertical="center"/>
    </xf>
    <xf numFmtId="189" fontId="6" fillId="0" borderId="13" xfId="0" applyNumberFormat="1" applyFont="1" applyFill="1" applyBorder="1" applyAlignment="1">
      <alignment horizontal="right" vertical="center"/>
    </xf>
    <xf numFmtId="190" fontId="5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219" fontId="5" fillId="0" borderId="0" xfId="0" applyNumberFormat="1" applyFont="1" applyBorder="1" applyAlignment="1">
      <alignment vertical="center"/>
    </xf>
    <xf numFmtId="219" fontId="6" fillId="0" borderId="0" xfId="0" applyNumberFormat="1" applyFont="1" applyBorder="1" applyAlignment="1">
      <alignment vertical="center"/>
    </xf>
    <xf numFmtId="21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9" fontId="8" fillId="0" borderId="0" xfId="0" applyNumberFormat="1" applyFont="1" applyAlignment="1">
      <alignment horizontal="center" vertical="center"/>
    </xf>
    <xf numFmtId="193" fontId="5" fillId="0" borderId="0" xfId="0" applyNumberFormat="1" applyFont="1" applyBorder="1" applyAlignment="1">
      <alignment vertical="center"/>
    </xf>
    <xf numFmtId="192" fontId="5" fillId="0" borderId="0" xfId="35" applyNumberFormat="1" applyFont="1" applyBorder="1" applyAlignment="1">
      <alignment vertical="center"/>
    </xf>
    <xf numFmtId="192" fontId="5" fillId="0" borderId="0" xfId="35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190" fontId="5" fillId="0" borderId="11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3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vertical="center"/>
    </xf>
    <xf numFmtId="189" fontId="5" fillId="0" borderId="11" xfId="0" applyNumberFormat="1" applyFont="1" applyBorder="1" applyAlignment="1">
      <alignment horizontal="right" vertical="center"/>
    </xf>
    <xf numFmtId="43" fontId="5" fillId="0" borderId="1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186" fontId="5" fillId="0" borderId="11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89" fontId="5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 wrapText="1"/>
    </xf>
    <xf numFmtId="186" fontId="5" fillId="0" borderId="11" xfId="0" applyNumberFormat="1" applyFont="1" applyBorder="1" applyAlignment="1">
      <alignment vertical="center"/>
    </xf>
    <xf numFmtId="208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189" fontId="5" fillId="0" borderId="14" xfId="0" applyNumberFormat="1" applyFont="1" applyBorder="1" applyAlignment="1">
      <alignment horizontal="right" vertical="center"/>
    </xf>
    <xf numFmtId="208" fontId="5" fillId="0" borderId="14" xfId="0" applyNumberFormat="1" applyFont="1" applyBorder="1" applyAlignment="1">
      <alignment horizontal="right"/>
    </xf>
    <xf numFmtId="186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20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9" fontId="6" fillId="0" borderId="13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14" xfId="0" applyNumberFormat="1" applyFont="1" applyBorder="1" applyAlignment="1">
      <alignment vertical="center"/>
    </xf>
    <xf numFmtId="207" fontId="5" fillId="0" borderId="11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vertical="center"/>
    </xf>
    <xf numFmtId="21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89" fontId="5" fillId="0" borderId="0" xfId="0" applyNumberFormat="1" applyFont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无色" xfId="33"/>
    <cellStyle name="好" xfId="34"/>
    <cellStyle name="Percent" xfId="35"/>
    <cellStyle name="注释" xfId="36"/>
    <cellStyle name="差" xfId="37"/>
    <cellStyle name="Comma" xfId="38"/>
    <cellStyle name="Comma [0]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Hyperlink" xfId="46"/>
    <cellStyle name="输入" xfId="47"/>
    <cellStyle name="输出" xfId="48"/>
    <cellStyle name="警告文本" xfId="49"/>
    <cellStyle name="标题" xfId="50"/>
    <cellStyle name="标题 1" xfId="51"/>
    <cellStyle name="标题 2" xfId="52"/>
    <cellStyle name="标题 3" xfId="53"/>
    <cellStyle name="标题 4" xfId="54"/>
    <cellStyle name="检查单元格" xfId="55"/>
    <cellStyle name="汇总" xfId="56"/>
    <cellStyle name="计算" xfId="57"/>
    <cellStyle name="Followed Hyperlink" xfId="58"/>
    <cellStyle name="说明文本" xfId="59"/>
    <cellStyle name="Currency" xfId="60"/>
    <cellStyle name="Currency [0]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zoomScaleSheetLayoutView="100" workbookViewId="0" topLeftCell="A1">
      <selection activeCell="C35" sqref="C35"/>
    </sheetView>
  </sheetViews>
  <sheetFormatPr defaultColWidth="9.00390625" defaultRowHeight="19.5" customHeight="1"/>
  <cols>
    <col min="1" max="2" width="2.375" style="2" customWidth="1"/>
    <col min="3" max="3" width="43.375" style="2" customWidth="1"/>
    <col min="4" max="4" width="1.625" style="2" customWidth="1"/>
    <col min="5" max="5" width="1.875" style="2" customWidth="1"/>
    <col min="6" max="6" width="11.625" style="2" customWidth="1"/>
    <col min="7" max="7" width="1.625" style="2" customWidth="1"/>
    <col min="8" max="8" width="9.625" style="2" customWidth="1"/>
    <col min="9" max="9" width="2.125" style="2" customWidth="1"/>
    <col min="10" max="10" width="1.875" style="2" customWidth="1"/>
    <col min="11" max="11" width="11.625" style="2" customWidth="1"/>
    <col min="12" max="12" width="1.625" style="2" customWidth="1"/>
    <col min="13" max="13" width="9.625" style="2" customWidth="1"/>
    <col min="14" max="14" width="2.625" style="2" customWidth="1"/>
    <col min="15" max="16" width="2.125" style="2" customWidth="1"/>
    <col min="17" max="17" width="31.125" style="2" customWidth="1"/>
    <col min="18" max="18" width="1.625" style="3" customWidth="1"/>
    <col min="19" max="19" width="1.875" style="2" customWidth="1"/>
    <col min="20" max="20" width="11.625" style="4" customWidth="1"/>
    <col min="21" max="21" width="1.625" style="2" customWidth="1"/>
    <col min="22" max="22" width="9.625" style="2" customWidth="1"/>
    <col min="23" max="23" width="2.125" style="2" customWidth="1"/>
    <col min="24" max="24" width="1.875" style="1" customWidth="1"/>
    <col min="25" max="25" width="11.625" style="4" customWidth="1"/>
    <col min="26" max="26" width="1.625" style="2" customWidth="1"/>
    <col min="27" max="27" width="9.625" style="2" customWidth="1"/>
    <col min="28" max="16384" width="9.00390625" style="2" customWidth="1"/>
  </cols>
  <sheetData>
    <row r="1" spans="1:27" ht="19.5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27" ht="19.5" customHeight="1">
      <c r="A2" s="110" t="s">
        <v>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ht="19.5" customHeight="1">
      <c r="A3" s="110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25:27" ht="19.5" customHeight="1">
      <c r="Y4" s="111" t="s">
        <v>65</v>
      </c>
      <c r="Z4" s="111"/>
      <c r="AA4" s="111"/>
    </row>
    <row r="5" spans="1:27" s="5" customFormat="1" ht="19.5" customHeight="1">
      <c r="A5" s="107" t="s">
        <v>46</v>
      </c>
      <c r="B5" s="108"/>
      <c r="C5" s="108"/>
      <c r="E5" s="112" t="s">
        <v>47</v>
      </c>
      <c r="F5" s="112"/>
      <c r="G5" s="112"/>
      <c r="H5" s="112"/>
      <c r="J5" s="112" t="s">
        <v>48</v>
      </c>
      <c r="K5" s="112"/>
      <c r="L5" s="112"/>
      <c r="M5" s="112"/>
      <c r="O5" s="107" t="s">
        <v>46</v>
      </c>
      <c r="P5" s="107"/>
      <c r="Q5" s="107"/>
      <c r="R5" s="7"/>
      <c r="S5" s="112" t="s">
        <v>47</v>
      </c>
      <c r="T5" s="112"/>
      <c r="U5" s="112"/>
      <c r="V5" s="112"/>
      <c r="X5" s="112" t="s">
        <v>48</v>
      </c>
      <c r="Y5" s="112"/>
      <c r="Z5" s="112"/>
      <c r="AA5" s="112"/>
    </row>
    <row r="6" spans="1:27" s="5" customFormat="1" ht="19.5" customHeight="1">
      <c r="A6" s="109"/>
      <c r="B6" s="109"/>
      <c r="C6" s="109"/>
      <c r="E6" s="106" t="s">
        <v>3</v>
      </c>
      <c r="F6" s="106"/>
      <c r="H6" s="6" t="s">
        <v>0</v>
      </c>
      <c r="J6" s="106" t="s">
        <v>3</v>
      </c>
      <c r="K6" s="106"/>
      <c r="M6" s="6" t="s">
        <v>0</v>
      </c>
      <c r="O6" s="113"/>
      <c r="P6" s="113"/>
      <c r="Q6" s="113"/>
      <c r="R6" s="7"/>
      <c r="S6" s="106" t="s">
        <v>3</v>
      </c>
      <c r="T6" s="106"/>
      <c r="V6" s="6" t="s">
        <v>0</v>
      </c>
      <c r="X6" s="106" t="s">
        <v>3</v>
      </c>
      <c r="Y6" s="106"/>
      <c r="AA6" s="6" t="s">
        <v>0</v>
      </c>
    </row>
    <row r="7" spans="1:27" ht="19.5" customHeight="1">
      <c r="A7" s="105" t="s">
        <v>6</v>
      </c>
      <c r="B7" s="105"/>
      <c r="C7" s="105"/>
      <c r="D7" s="8"/>
      <c r="E7" s="8"/>
      <c r="G7" s="3"/>
      <c r="I7" s="3"/>
      <c r="J7" s="8"/>
      <c r="L7" s="3"/>
      <c r="N7" s="3"/>
      <c r="O7" s="2" t="s">
        <v>7</v>
      </c>
      <c r="R7" s="8"/>
      <c r="S7" s="8"/>
      <c r="T7" s="9"/>
      <c r="U7" s="3"/>
      <c r="V7" s="3"/>
      <c r="W7" s="3"/>
      <c r="X7" s="8"/>
      <c r="Y7" s="9"/>
      <c r="Z7" s="3"/>
      <c r="AA7" s="3"/>
    </row>
    <row r="8" spans="1:29" ht="19.5" customHeight="1">
      <c r="A8" s="8"/>
      <c r="B8" s="105" t="s">
        <v>49</v>
      </c>
      <c r="C8" s="105"/>
      <c r="D8" s="10"/>
      <c r="E8" s="11" t="s">
        <v>2</v>
      </c>
      <c r="F8" s="4">
        <v>252524</v>
      </c>
      <c r="G8" s="12"/>
      <c r="H8" s="13">
        <f>ROUND(F8/F29*100,2)</f>
        <v>67.68</v>
      </c>
      <c r="I8" s="14"/>
      <c r="J8" s="11" t="s">
        <v>2</v>
      </c>
      <c r="K8" s="9">
        <v>206341</v>
      </c>
      <c r="L8" s="12"/>
      <c r="M8" s="13">
        <f>ROUND(K8/K29*100,2)</f>
        <v>67.02</v>
      </c>
      <c r="N8" s="14"/>
      <c r="P8" s="2" t="s">
        <v>50</v>
      </c>
      <c r="R8" s="8"/>
      <c r="S8" s="11" t="s">
        <v>2</v>
      </c>
      <c r="T8" s="9">
        <v>72387</v>
      </c>
      <c r="U8" s="12"/>
      <c r="V8" s="13">
        <f>ROUND(T8/T29*100,2)</f>
        <v>19.4</v>
      </c>
      <c r="W8" s="3"/>
      <c r="X8" s="11" t="s">
        <v>2</v>
      </c>
      <c r="Y8" s="9">
        <v>67983</v>
      </c>
      <c r="Z8" s="12"/>
      <c r="AA8" s="13">
        <f>ROUND(Y8/Y29*100,2)</f>
        <v>22.08</v>
      </c>
      <c r="AB8" s="3"/>
      <c r="AC8" s="3"/>
    </row>
    <row r="9" spans="1:29" ht="19.5" customHeight="1">
      <c r="A9" s="8"/>
      <c r="B9" s="102" t="s">
        <v>39</v>
      </c>
      <c r="C9" s="102"/>
      <c r="D9" s="115"/>
      <c r="E9" s="101"/>
      <c r="F9" s="103">
        <v>44751</v>
      </c>
      <c r="G9" s="101"/>
      <c r="H9" s="104">
        <f>ROUND(F9/F29*100,2)</f>
        <v>11.99</v>
      </c>
      <c r="I9" s="101"/>
      <c r="J9" s="101"/>
      <c r="K9" s="103">
        <v>38142</v>
      </c>
      <c r="L9" s="101"/>
      <c r="M9" s="104">
        <f>ROUND(K9/K29*100,2)</f>
        <v>12.39</v>
      </c>
      <c r="N9" s="14"/>
      <c r="P9" s="8" t="s">
        <v>51</v>
      </c>
      <c r="S9" s="101"/>
      <c r="T9" s="4">
        <v>101294</v>
      </c>
      <c r="U9" s="101"/>
      <c r="V9" s="15">
        <f>ROUND(T9/T29*100,2)</f>
        <v>27.15</v>
      </c>
      <c r="W9" s="3"/>
      <c r="X9" s="101"/>
      <c r="Y9" s="4">
        <v>74077</v>
      </c>
      <c r="Z9" s="101"/>
      <c r="AA9" s="15">
        <f>ROUND(Y9/Y29*100,2)</f>
        <v>24.06</v>
      </c>
      <c r="AB9" s="3"/>
      <c r="AC9" s="3"/>
    </row>
    <row r="10" spans="1:29" ht="19.5" customHeight="1">
      <c r="A10" s="8"/>
      <c r="B10" s="102"/>
      <c r="C10" s="102"/>
      <c r="D10" s="115"/>
      <c r="E10" s="101"/>
      <c r="F10" s="103"/>
      <c r="G10" s="101"/>
      <c r="H10" s="104"/>
      <c r="I10" s="101"/>
      <c r="J10" s="101"/>
      <c r="K10" s="103"/>
      <c r="L10" s="101"/>
      <c r="M10" s="104"/>
      <c r="N10" s="14"/>
      <c r="P10" s="8" t="s">
        <v>40</v>
      </c>
      <c r="S10" s="101"/>
      <c r="T10" s="9">
        <v>95852</v>
      </c>
      <c r="U10" s="101"/>
      <c r="V10" s="15">
        <f>ROUND(T10/T29*100,2)</f>
        <v>25.69</v>
      </c>
      <c r="W10" s="3"/>
      <c r="X10" s="101"/>
      <c r="Y10" s="9">
        <v>57156</v>
      </c>
      <c r="Z10" s="101"/>
      <c r="AA10" s="15">
        <f>ROUND(Y10/Y29*100,2)</f>
        <v>18.57</v>
      </c>
      <c r="AB10" s="3"/>
      <c r="AC10" s="3"/>
    </row>
    <row r="11" spans="1:29" ht="19.5" customHeight="1">
      <c r="A11" s="8"/>
      <c r="B11" s="8" t="s">
        <v>33</v>
      </c>
      <c r="C11" s="8"/>
      <c r="D11" s="10"/>
      <c r="E11" s="11"/>
      <c r="F11" s="4">
        <v>2109</v>
      </c>
      <c r="G11" s="12"/>
      <c r="H11" s="13">
        <f>ROUND(F11/F29*100,2)</f>
        <v>0.57</v>
      </c>
      <c r="I11" s="14"/>
      <c r="J11" s="11"/>
      <c r="K11" s="9">
        <v>1159</v>
      </c>
      <c r="L11" s="12"/>
      <c r="M11" s="13">
        <f>ROUND(K11/K29*100,2)</f>
        <v>0.38</v>
      </c>
      <c r="N11" s="14"/>
      <c r="P11" s="2" t="s">
        <v>52</v>
      </c>
      <c r="Q11" s="3"/>
      <c r="S11" s="11"/>
      <c r="T11" s="9">
        <v>1742</v>
      </c>
      <c r="U11" s="12"/>
      <c r="V11" s="13">
        <f>ROUND(T11/T29*100,2)</f>
        <v>0.47</v>
      </c>
      <c r="W11" s="3"/>
      <c r="X11" s="11"/>
      <c r="Y11" s="9">
        <v>2074</v>
      </c>
      <c r="Z11" s="12"/>
      <c r="AA11" s="13">
        <f>ROUND(Y11/Y29*100,2)</f>
        <v>0.67</v>
      </c>
      <c r="AB11" s="3"/>
      <c r="AC11" s="3"/>
    </row>
    <row r="12" spans="1:29" ht="19.5" customHeight="1">
      <c r="A12" s="8"/>
      <c r="B12" s="8" t="s">
        <v>34</v>
      </c>
      <c r="C12" s="8"/>
      <c r="D12" s="10"/>
      <c r="E12" s="11"/>
      <c r="F12" s="4">
        <v>9053</v>
      </c>
      <c r="G12" s="12"/>
      <c r="H12" s="13">
        <f>ROUND(F12/F29*100,2)</f>
        <v>2.43</v>
      </c>
      <c r="I12" s="14"/>
      <c r="J12" s="11"/>
      <c r="K12" s="9">
        <v>6937</v>
      </c>
      <c r="L12" s="12"/>
      <c r="M12" s="13">
        <f>ROUND(K12/K29*100,2)</f>
        <v>2.25</v>
      </c>
      <c r="N12" s="14"/>
      <c r="P12" s="2" t="s">
        <v>60</v>
      </c>
      <c r="S12" s="11"/>
      <c r="T12" s="16">
        <v>0</v>
      </c>
      <c r="U12" s="12"/>
      <c r="V12" s="16">
        <v>0</v>
      </c>
      <c r="W12" s="17"/>
      <c r="X12" s="11"/>
      <c r="Y12" s="9">
        <v>2726</v>
      </c>
      <c r="Z12" s="12"/>
      <c r="AA12" s="13">
        <f>ROUND(Y12/Y29*100,2)</f>
        <v>0.89</v>
      </c>
      <c r="AB12" s="3"/>
      <c r="AC12" s="3"/>
    </row>
    <row r="13" spans="1:29" ht="19.5" customHeight="1">
      <c r="A13" s="8"/>
      <c r="B13" s="102" t="s">
        <v>54</v>
      </c>
      <c r="C13" s="102"/>
      <c r="D13" s="10"/>
      <c r="E13" s="11"/>
      <c r="F13" s="4">
        <v>243</v>
      </c>
      <c r="G13" s="18"/>
      <c r="H13" s="13">
        <f>ROUND(F13/F29*100,2)</f>
        <v>0.07</v>
      </c>
      <c r="I13" s="14"/>
      <c r="J13" s="11"/>
      <c r="K13" s="9">
        <v>99</v>
      </c>
      <c r="L13" s="12"/>
      <c r="M13" s="13">
        <f>ROUND(K13/K29*100,2)</f>
        <v>0.03</v>
      </c>
      <c r="N13" s="14"/>
      <c r="O13" s="19"/>
      <c r="P13" s="19" t="s">
        <v>53</v>
      </c>
      <c r="S13" s="11"/>
      <c r="T13" s="20">
        <v>6569</v>
      </c>
      <c r="U13" s="12"/>
      <c r="V13" s="13">
        <f>ROUND(T13/T29*100,2)</f>
        <v>1.76</v>
      </c>
      <c r="W13" s="17"/>
      <c r="X13" s="11"/>
      <c r="Y13" s="20">
        <v>4542</v>
      </c>
      <c r="Z13" s="12"/>
      <c r="AA13" s="13">
        <f>ROUND(Y13/Y29*100,2)</f>
        <v>1.48</v>
      </c>
      <c r="AB13" s="3"/>
      <c r="AC13" s="3"/>
    </row>
    <row r="14" spans="1:29" ht="19.5" customHeight="1">
      <c r="A14" s="3"/>
      <c r="C14" s="3" t="s">
        <v>19</v>
      </c>
      <c r="D14" s="10"/>
      <c r="E14" s="26" t="s">
        <v>2</v>
      </c>
      <c r="F14" s="27">
        <f>SUM(F8:F13)</f>
        <v>308680</v>
      </c>
      <c r="G14" s="28"/>
      <c r="H14" s="24">
        <f>SUM(H8:H13)</f>
        <v>82.74</v>
      </c>
      <c r="I14" s="28"/>
      <c r="J14" s="26" t="s">
        <v>2</v>
      </c>
      <c r="K14" s="29">
        <f>SUM(K8:K13)</f>
        <v>252678</v>
      </c>
      <c r="L14" s="28"/>
      <c r="M14" s="24">
        <f>SUM(M8:M13)</f>
        <v>82.07</v>
      </c>
      <c r="N14" s="14"/>
      <c r="O14" s="3"/>
      <c r="Q14" s="3" t="s">
        <v>23</v>
      </c>
      <c r="R14" s="10"/>
      <c r="S14" s="22" t="s">
        <v>2</v>
      </c>
      <c r="T14" s="23">
        <f>SUM(T8:T13)</f>
        <v>277844</v>
      </c>
      <c r="U14" s="12"/>
      <c r="V14" s="24">
        <f>SUM(V8:V13)</f>
        <v>74.47</v>
      </c>
      <c r="W14" s="25"/>
      <c r="X14" s="22" t="s">
        <v>2</v>
      </c>
      <c r="Y14" s="23">
        <f>SUM(Y8:Y13)</f>
        <v>208558</v>
      </c>
      <c r="Z14" s="12"/>
      <c r="AA14" s="24">
        <v>67.75</v>
      </c>
      <c r="AB14" s="3"/>
      <c r="AC14" s="3"/>
    </row>
    <row r="15" spans="1:29" ht="19.5" customHeight="1">
      <c r="A15" s="2" t="s">
        <v>35</v>
      </c>
      <c r="B15" s="8"/>
      <c r="C15" s="8"/>
      <c r="E15" s="3"/>
      <c r="F15" s="3"/>
      <c r="G15" s="3"/>
      <c r="H15" s="3"/>
      <c r="I15" s="3"/>
      <c r="J15" s="3"/>
      <c r="K15" s="30"/>
      <c r="L15" s="3"/>
      <c r="M15" s="3"/>
      <c r="N15" s="14"/>
      <c r="O15" s="3" t="s">
        <v>24</v>
      </c>
      <c r="P15" s="8"/>
      <c r="Q15" s="3"/>
      <c r="R15" s="10"/>
      <c r="S15" s="11"/>
      <c r="T15" s="31"/>
      <c r="U15" s="28"/>
      <c r="V15" s="13"/>
      <c r="W15" s="25"/>
      <c r="X15" s="11"/>
      <c r="Y15" s="31"/>
      <c r="Z15" s="28"/>
      <c r="AA15" s="13"/>
      <c r="AB15" s="3"/>
      <c r="AC15" s="3"/>
    </row>
    <row r="16" spans="2:29" ht="19.5" customHeight="1">
      <c r="B16" s="3" t="s">
        <v>56</v>
      </c>
      <c r="C16" s="3"/>
      <c r="D16" s="10"/>
      <c r="E16" s="11" t="s">
        <v>2</v>
      </c>
      <c r="F16" s="28">
        <v>37749</v>
      </c>
      <c r="G16" s="28"/>
      <c r="H16" s="13">
        <f>ROUND(F16/F29*100,2)</f>
        <v>10.12</v>
      </c>
      <c r="I16" s="28"/>
      <c r="J16" s="11" t="s">
        <v>2</v>
      </c>
      <c r="K16" s="25">
        <v>37469</v>
      </c>
      <c r="L16" s="28"/>
      <c r="M16" s="13">
        <f>ROUND(K16/K29*100,2)</f>
        <v>12.17</v>
      </c>
      <c r="N16" s="14"/>
      <c r="O16" s="3"/>
      <c r="P16" s="3" t="s">
        <v>55</v>
      </c>
      <c r="Q16" s="3"/>
      <c r="R16" s="10"/>
      <c r="S16" s="11" t="s">
        <v>2</v>
      </c>
      <c r="T16" s="30">
        <v>683</v>
      </c>
      <c r="U16" s="3"/>
      <c r="V16" s="13">
        <f>ROUND(T16/T29*100,2)</f>
        <v>0.18</v>
      </c>
      <c r="W16" s="3"/>
      <c r="X16" s="11" t="s">
        <v>2</v>
      </c>
      <c r="Y16" s="30">
        <v>3696</v>
      </c>
      <c r="Z16" s="3"/>
      <c r="AA16" s="13">
        <f>ROUND(Y16/Y29*100,2)</f>
        <v>1.2</v>
      </c>
      <c r="AB16" s="3"/>
      <c r="AC16" s="3"/>
    </row>
    <row r="17" spans="1:29" ht="19.5" customHeight="1">
      <c r="A17" s="8"/>
      <c r="B17" s="3" t="s">
        <v>57</v>
      </c>
      <c r="C17" s="3"/>
      <c r="D17" s="10"/>
      <c r="E17" s="11"/>
      <c r="F17" s="28">
        <v>57209</v>
      </c>
      <c r="G17" s="28"/>
      <c r="H17" s="13">
        <f>ROUND(F17/F29*100,2)</f>
        <v>15.33</v>
      </c>
      <c r="I17" s="28"/>
      <c r="J17" s="11"/>
      <c r="K17" s="25">
        <v>49737</v>
      </c>
      <c r="L17" s="28"/>
      <c r="M17" s="13">
        <f>ROUND(K17/K29*100,2)</f>
        <v>16.16</v>
      </c>
      <c r="N17" s="14"/>
      <c r="O17" s="8"/>
      <c r="P17" s="3" t="s">
        <v>25</v>
      </c>
      <c r="Q17" s="3"/>
      <c r="S17" s="32"/>
      <c r="T17" s="25">
        <v>6454</v>
      </c>
      <c r="U17" s="28"/>
      <c r="V17" s="13">
        <f>ROUND(T17/T29*100,2)</f>
        <v>1.73</v>
      </c>
      <c r="W17" s="3"/>
      <c r="X17" s="32"/>
      <c r="Y17" s="25">
        <v>7554</v>
      </c>
      <c r="Z17" s="28"/>
      <c r="AA17" s="13">
        <f>ROUND(Y17/Y29*100,2)</f>
        <v>2.45</v>
      </c>
      <c r="AB17" s="3"/>
      <c r="AC17" s="3"/>
    </row>
    <row r="18" spans="1:29" ht="19.5" customHeight="1">
      <c r="A18" s="8"/>
      <c r="B18" s="3"/>
      <c r="C18" s="3" t="s">
        <v>58</v>
      </c>
      <c r="D18" s="10"/>
      <c r="E18" s="33"/>
      <c r="F18" s="28">
        <v>21588</v>
      </c>
      <c r="G18" s="28"/>
      <c r="H18" s="13">
        <f>ROUND(F18/F29*100,2)</f>
        <v>5.79</v>
      </c>
      <c r="I18" s="28"/>
      <c r="J18" s="33"/>
      <c r="K18" s="25">
        <v>11790</v>
      </c>
      <c r="L18" s="28"/>
      <c r="M18" s="13">
        <f>ROUND(K18/K29*100,2)</f>
        <v>3.83</v>
      </c>
      <c r="N18" s="14"/>
      <c r="O18" s="8"/>
      <c r="P18" s="8"/>
      <c r="Q18" s="2" t="s">
        <v>61</v>
      </c>
      <c r="S18" s="22" t="s">
        <v>2</v>
      </c>
      <c r="T18" s="34">
        <f>SUM(T16:T17)</f>
        <v>7137</v>
      </c>
      <c r="U18" s="28"/>
      <c r="V18" s="24">
        <f>SUM(V16:V17)</f>
        <v>1.91</v>
      </c>
      <c r="W18" s="3"/>
      <c r="X18" s="22" t="s">
        <v>2</v>
      </c>
      <c r="Y18" s="34">
        <f>SUM(Y16:Y17)</f>
        <v>11250</v>
      </c>
      <c r="Z18" s="28"/>
      <c r="AA18" s="24">
        <f>ROUND(Y18/Y29*100,2)</f>
        <v>3.65</v>
      </c>
      <c r="AB18" s="3"/>
      <c r="AC18" s="3"/>
    </row>
    <row r="19" spans="1:29" ht="19.5" customHeight="1">
      <c r="A19" s="8" t="s">
        <v>20</v>
      </c>
      <c r="B19" s="3"/>
      <c r="C19" s="8" t="s">
        <v>133</v>
      </c>
      <c r="D19" s="10"/>
      <c r="E19" s="32"/>
      <c r="F19" s="28">
        <v>840</v>
      </c>
      <c r="G19" s="28"/>
      <c r="H19" s="13">
        <v>0.22</v>
      </c>
      <c r="I19" s="28"/>
      <c r="J19" s="32"/>
      <c r="K19" s="21">
        <v>0</v>
      </c>
      <c r="L19" s="28"/>
      <c r="M19" s="21">
        <v>0</v>
      </c>
      <c r="N19" s="14"/>
      <c r="O19" s="3" t="s">
        <v>41</v>
      </c>
      <c r="P19" s="8"/>
      <c r="R19" s="10"/>
      <c r="S19" s="22" t="s">
        <v>2</v>
      </c>
      <c r="T19" s="34">
        <f>T14+T18</f>
        <v>284981</v>
      </c>
      <c r="U19" s="28"/>
      <c r="V19" s="24">
        <f>V14+V18</f>
        <v>76.38</v>
      </c>
      <c r="W19" s="17"/>
      <c r="X19" s="22" t="s">
        <v>2</v>
      </c>
      <c r="Y19" s="34">
        <f>Y18+Y14</f>
        <v>219808</v>
      </c>
      <c r="Z19" s="28"/>
      <c r="AA19" s="24">
        <f>ROUND(Y19/Y29*100,2)</f>
        <v>71.4</v>
      </c>
      <c r="AB19" s="3"/>
      <c r="AC19" s="3"/>
    </row>
    <row r="20" spans="1:29" ht="19.5" customHeight="1">
      <c r="A20" s="8"/>
      <c r="B20" s="3"/>
      <c r="C20" s="3" t="s">
        <v>21</v>
      </c>
      <c r="D20" s="10"/>
      <c r="E20" s="11"/>
      <c r="F20" s="28">
        <v>-56234</v>
      </c>
      <c r="G20" s="28"/>
      <c r="H20" s="35">
        <f>ROUND(F20/F29*100,2)</f>
        <v>-15.07</v>
      </c>
      <c r="I20" s="28"/>
      <c r="J20" s="11"/>
      <c r="K20" s="25">
        <v>-47230</v>
      </c>
      <c r="L20" s="28"/>
      <c r="M20" s="35">
        <v>-15.34</v>
      </c>
      <c r="N20" s="14"/>
      <c r="O20" s="3" t="s">
        <v>26</v>
      </c>
      <c r="P20" s="3"/>
      <c r="Q20" s="3"/>
      <c r="S20" s="11"/>
      <c r="T20" s="25"/>
      <c r="U20" s="28"/>
      <c r="V20" s="13"/>
      <c r="W20" s="3"/>
      <c r="X20" s="11"/>
      <c r="Y20" s="25"/>
      <c r="Z20" s="28"/>
      <c r="AA20" s="13"/>
      <c r="AB20" s="3"/>
      <c r="AC20" s="3"/>
    </row>
    <row r="21" spans="1:29" ht="19.5" customHeight="1">
      <c r="A21" s="8"/>
      <c r="B21" s="8"/>
      <c r="C21" s="36" t="s">
        <v>14</v>
      </c>
      <c r="D21" s="10"/>
      <c r="E21" s="26" t="s">
        <v>2</v>
      </c>
      <c r="F21" s="27">
        <f>SUM(F16:F20)</f>
        <v>61152</v>
      </c>
      <c r="G21" s="28"/>
      <c r="H21" s="35">
        <f>ROUND(F21/F29*100,2)</f>
        <v>16.39</v>
      </c>
      <c r="I21" s="28"/>
      <c r="J21" s="26" t="s">
        <v>2</v>
      </c>
      <c r="K21" s="37">
        <f>SUM(K16:K20)</f>
        <v>51766</v>
      </c>
      <c r="L21" s="28"/>
      <c r="M21" s="35">
        <v>16.82</v>
      </c>
      <c r="N21" s="14"/>
      <c r="O21" s="8"/>
      <c r="P21" s="3" t="s">
        <v>42</v>
      </c>
      <c r="Q21" s="3"/>
      <c r="S21" s="32"/>
      <c r="T21" s="16"/>
      <c r="U21" s="28"/>
      <c r="V21" s="13"/>
      <c r="W21" s="17"/>
      <c r="X21" s="32"/>
      <c r="Y21" s="20"/>
      <c r="Z21" s="28"/>
      <c r="AA21" s="13"/>
      <c r="AB21" s="3"/>
      <c r="AC21" s="3"/>
    </row>
    <row r="22" spans="1:29" ht="19.5" customHeight="1">
      <c r="A22" s="8" t="s">
        <v>36</v>
      </c>
      <c r="D22" s="3"/>
      <c r="E22" s="11"/>
      <c r="F22" s="28"/>
      <c r="G22" s="28"/>
      <c r="H22" s="13"/>
      <c r="I22" s="28"/>
      <c r="J22" s="11"/>
      <c r="K22" s="38"/>
      <c r="L22" s="28"/>
      <c r="M22" s="13"/>
      <c r="N22" s="14"/>
      <c r="O22" s="3"/>
      <c r="P22" s="8"/>
      <c r="Q22" s="3" t="s">
        <v>43</v>
      </c>
      <c r="R22" s="10"/>
      <c r="S22" s="11" t="s">
        <v>2</v>
      </c>
      <c r="T22" s="30">
        <v>3321</v>
      </c>
      <c r="U22" s="28"/>
      <c r="V22" s="13">
        <f>ROUND(T22/T29*100,2)</f>
        <v>0.89</v>
      </c>
      <c r="W22" s="39"/>
      <c r="X22" s="11" t="s">
        <v>2</v>
      </c>
      <c r="Y22" s="30">
        <v>3321</v>
      </c>
      <c r="Z22" s="28"/>
      <c r="AA22" s="13">
        <f>ROUND(Y22/Y29*100,2)</f>
        <v>1.08</v>
      </c>
      <c r="AB22" s="3"/>
      <c r="AC22" s="3"/>
    </row>
    <row r="23" spans="1:29" ht="19.5" customHeight="1">
      <c r="A23" s="8"/>
      <c r="B23" s="2" t="s">
        <v>134</v>
      </c>
      <c r="D23" s="3"/>
      <c r="E23" s="11" t="s">
        <v>2</v>
      </c>
      <c r="F23" s="28">
        <v>2419</v>
      </c>
      <c r="G23" s="28"/>
      <c r="H23" s="13">
        <f>ROUND(F23/F29*100,2)</f>
        <v>0.65</v>
      </c>
      <c r="I23" s="28"/>
      <c r="J23" s="11" t="s">
        <v>2</v>
      </c>
      <c r="K23" s="21">
        <v>0</v>
      </c>
      <c r="L23" s="12"/>
      <c r="M23" s="21">
        <v>0</v>
      </c>
      <c r="N23" s="14"/>
      <c r="Q23" s="2" t="s">
        <v>138</v>
      </c>
      <c r="S23" s="22" t="s">
        <v>2</v>
      </c>
      <c r="T23" s="23">
        <f>SUM(T22)</f>
        <v>3321</v>
      </c>
      <c r="V23" s="63">
        <f>SUM(V22)</f>
        <v>0.89</v>
      </c>
      <c r="X23" s="22" t="s">
        <v>2</v>
      </c>
      <c r="Y23" s="23">
        <f>SUM(Y22)</f>
        <v>3321</v>
      </c>
      <c r="AA23" s="63">
        <f>SUM(AA22)</f>
        <v>1.08</v>
      </c>
      <c r="AB23" s="3"/>
      <c r="AC23" s="3"/>
    </row>
    <row r="24" spans="1:29" ht="19.5" customHeight="1">
      <c r="A24" s="8"/>
      <c r="B24" s="2" t="s">
        <v>37</v>
      </c>
      <c r="D24" s="10"/>
      <c r="E24" s="40"/>
      <c r="F24" s="42">
        <v>691</v>
      </c>
      <c r="G24" s="28"/>
      <c r="H24" s="13">
        <v>0.18</v>
      </c>
      <c r="I24" s="28"/>
      <c r="J24" s="40"/>
      <c r="K24" s="43">
        <v>3323</v>
      </c>
      <c r="L24" s="28"/>
      <c r="M24" s="35">
        <f>ROUND(K24/K29*100,2)</f>
        <v>1.08</v>
      </c>
      <c r="N24" s="14"/>
      <c r="O24" s="3"/>
      <c r="P24" s="3" t="s">
        <v>59</v>
      </c>
      <c r="Q24" s="3"/>
      <c r="S24" s="11"/>
      <c r="T24" s="25"/>
      <c r="U24" s="28"/>
      <c r="V24" s="13"/>
      <c r="W24" s="3"/>
      <c r="X24" s="11"/>
      <c r="Y24" s="25"/>
      <c r="Z24" s="28"/>
      <c r="AA24" s="13"/>
      <c r="AB24" s="3"/>
      <c r="AC24" s="3"/>
    </row>
    <row r="25" spans="1:29" ht="19.5" customHeight="1">
      <c r="A25" s="8"/>
      <c r="C25" s="2" t="s">
        <v>135</v>
      </c>
      <c r="D25" s="10"/>
      <c r="E25" s="40" t="s">
        <v>2</v>
      </c>
      <c r="F25" s="41">
        <f>SUM(F23:F24)</f>
        <v>3110</v>
      </c>
      <c r="G25" s="28"/>
      <c r="H25" s="24">
        <f>SUM(H23:H24)</f>
        <v>0.8300000000000001</v>
      </c>
      <c r="I25" s="28"/>
      <c r="J25" s="40" t="s">
        <v>2</v>
      </c>
      <c r="K25" s="43">
        <f>SUM(K23:K24)</f>
        <v>3323</v>
      </c>
      <c r="L25" s="28"/>
      <c r="M25" s="13">
        <f>SUM(M23:M24)</f>
        <v>1.08</v>
      </c>
      <c r="N25" s="14"/>
      <c r="O25" s="3"/>
      <c r="P25" s="3"/>
      <c r="Q25" s="3" t="s">
        <v>44</v>
      </c>
      <c r="R25" s="10"/>
      <c r="S25" s="11" t="s">
        <v>2</v>
      </c>
      <c r="T25" s="25">
        <v>84737</v>
      </c>
      <c r="U25" s="28"/>
      <c r="V25" s="13">
        <f>ROUND(T25/T29*100,2)</f>
        <v>22.71</v>
      </c>
      <c r="W25" s="17"/>
      <c r="X25" s="11" t="s">
        <v>2</v>
      </c>
      <c r="Y25" s="25">
        <v>84573</v>
      </c>
      <c r="Z25" s="28"/>
      <c r="AA25" s="13">
        <f>ROUND(Y25/Y29*100,2)</f>
        <v>27.47</v>
      </c>
      <c r="AB25" s="3"/>
      <c r="AC25" s="3"/>
    </row>
    <row r="26" spans="1:29" ht="19.5" customHeight="1">
      <c r="A26" s="8" t="s">
        <v>17</v>
      </c>
      <c r="B26" s="11"/>
      <c r="C26" s="3"/>
      <c r="D26" s="10"/>
      <c r="E26" s="11"/>
      <c r="F26" s="28"/>
      <c r="G26" s="28"/>
      <c r="H26" s="13"/>
      <c r="I26" s="28"/>
      <c r="J26" s="11"/>
      <c r="K26" s="44"/>
      <c r="L26" s="28"/>
      <c r="M26" s="45"/>
      <c r="N26" s="14"/>
      <c r="O26" s="3"/>
      <c r="P26" s="8"/>
      <c r="Q26" s="3" t="s">
        <v>45</v>
      </c>
      <c r="S26" s="11"/>
      <c r="T26" s="25">
        <v>70</v>
      </c>
      <c r="U26" s="28"/>
      <c r="V26" s="13">
        <f>ROUND(T26/T29*100,2)</f>
        <v>0.02</v>
      </c>
      <c r="W26" s="3"/>
      <c r="X26" s="11"/>
      <c r="Y26" s="25">
        <v>164</v>
      </c>
      <c r="Z26" s="28"/>
      <c r="AA26" s="13">
        <f>ROUND(Y26/Y29*100,2)</f>
        <v>0.05</v>
      </c>
      <c r="AB26" s="3"/>
      <c r="AC26" s="3"/>
    </row>
    <row r="27" spans="1:29" ht="19.5" customHeight="1">
      <c r="A27" s="8"/>
      <c r="B27" s="3" t="s">
        <v>18</v>
      </c>
      <c r="C27" s="3"/>
      <c r="D27" s="10"/>
      <c r="E27" s="11" t="s">
        <v>2</v>
      </c>
      <c r="F27" s="28">
        <v>167</v>
      </c>
      <c r="G27" s="28"/>
      <c r="H27" s="13">
        <f>ROUND(F27/F29*100,2)</f>
        <v>0.04</v>
      </c>
      <c r="I27" s="28"/>
      <c r="J27" s="11" t="s">
        <v>2</v>
      </c>
      <c r="K27" s="25">
        <v>99</v>
      </c>
      <c r="L27" s="28"/>
      <c r="M27" s="13">
        <f>ROUND(K27/K29*100,2)</f>
        <v>0.03</v>
      </c>
      <c r="N27" s="14"/>
      <c r="Q27" s="2" t="s">
        <v>139</v>
      </c>
      <c r="S27" s="22" t="s">
        <v>2</v>
      </c>
      <c r="T27" s="23">
        <f>SUM(T25:T26)</f>
        <v>84807</v>
      </c>
      <c r="V27" s="63">
        <f>SUM(V25:V26)</f>
        <v>22.73</v>
      </c>
      <c r="X27" s="22" t="s">
        <v>2</v>
      </c>
      <c r="Y27" s="23">
        <f>SUM(Y25:Y26)</f>
        <v>84737</v>
      </c>
      <c r="AA27" s="63">
        <f>SUM(AA25:AA26)</f>
        <v>27.52</v>
      </c>
      <c r="AB27" s="3"/>
      <c r="AC27" s="3"/>
    </row>
    <row r="28" spans="1:29" ht="19.5" customHeight="1">
      <c r="A28" s="8"/>
      <c r="B28" s="3"/>
      <c r="C28" s="3" t="s">
        <v>136</v>
      </c>
      <c r="D28" s="10"/>
      <c r="E28" s="46" t="s">
        <v>2</v>
      </c>
      <c r="F28" s="27">
        <f>SUM(F27)</f>
        <v>167</v>
      </c>
      <c r="G28" s="28"/>
      <c r="H28" s="24">
        <f>ROUND(F28/F29*100,2)</f>
        <v>0.04</v>
      </c>
      <c r="I28" s="28"/>
      <c r="J28" s="46" t="s">
        <v>2</v>
      </c>
      <c r="K28" s="34">
        <f>SUM(K27)</f>
        <v>99</v>
      </c>
      <c r="L28" s="28"/>
      <c r="M28" s="24">
        <f>SUM(M27)</f>
        <v>0.03</v>
      </c>
      <c r="N28" s="14"/>
      <c r="O28" s="3"/>
      <c r="P28" s="8"/>
      <c r="Q28" s="3" t="s">
        <v>140</v>
      </c>
      <c r="S28" s="22" t="s">
        <v>141</v>
      </c>
      <c r="T28" s="34">
        <f>T27+T23</f>
        <v>88128</v>
      </c>
      <c r="U28" s="28"/>
      <c r="V28" s="24">
        <f>V23+V27</f>
        <v>23.62</v>
      </c>
      <c r="W28" s="17"/>
      <c r="X28" s="22" t="s">
        <v>141</v>
      </c>
      <c r="Y28" s="34">
        <f>Y23+Y27</f>
        <v>88058</v>
      </c>
      <c r="Z28" s="28"/>
      <c r="AA28" s="24">
        <f>AA23+AA27</f>
        <v>28.6</v>
      </c>
      <c r="AB28" s="3"/>
      <c r="AC28" s="3"/>
    </row>
    <row r="29" spans="1:29" ht="19.5" customHeight="1" thickBot="1">
      <c r="A29" s="8" t="s">
        <v>22</v>
      </c>
      <c r="B29" s="3" t="s">
        <v>38</v>
      </c>
      <c r="C29" s="3"/>
      <c r="D29" s="10"/>
      <c r="E29" s="47" t="s">
        <v>2</v>
      </c>
      <c r="F29" s="48">
        <f>F14+F21+F25+F28</f>
        <v>373109</v>
      </c>
      <c r="G29" s="28"/>
      <c r="H29" s="50">
        <f>ROUND(F29/F29*100,2)</f>
        <v>100</v>
      </c>
      <c r="I29" s="28"/>
      <c r="J29" s="47" t="s">
        <v>2</v>
      </c>
      <c r="K29" s="49">
        <f>K28+K25+K21+K14</f>
        <v>307866</v>
      </c>
      <c r="L29" s="28"/>
      <c r="M29" s="50">
        <f>ROUND(K29/K29*100,2)</f>
        <v>100</v>
      </c>
      <c r="N29" s="14"/>
      <c r="O29" s="8" t="s">
        <v>142</v>
      </c>
      <c r="P29" s="3"/>
      <c r="Q29" s="3"/>
      <c r="S29" s="47" t="s">
        <v>2</v>
      </c>
      <c r="T29" s="95">
        <f>T19+T28</f>
        <v>373109</v>
      </c>
      <c r="U29" s="28"/>
      <c r="V29" s="50">
        <f>ROUND(T29/T29*100,2)</f>
        <v>100</v>
      </c>
      <c r="W29" s="17"/>
      <c r="X29" s="47" t="s">
        <v>2</v>
      </c>
      <c r="Y29" s="95">
        <f>Y19+Y28</f>
        <v>307866</v>
      </c>
      <c r="Z29" s="28"/>
      <c r="AA29" s="50">
        <f>ROUND(Y29/Y29*100,2)</f>
        <v>100</v>
      </c>
      <c r="AB29" s="3"/>
      <c r="AC29" s="3"/>
    </row>
    <row r="30" spans="14:29" ht="19.5" customHeight="1" thickTop="1">
      <c r="N30" s="14"/>
      <c r="AB30" s="3"/>
      <c r="AC30" s="3"/>
    </row>
    <row r="31" spans="1:29" ht="19.5" customHeight="1">
      <c r="A31" s="8"/>
      <c r="B31" s="3"/>
      <c r="C31" s="3"/>
      <c r="D31" s="10"/>
      <c r="E31" s="11"/>
      <c r="F31" s="28"/>
      <c r="G31" s="28"/>
      <c r="H31" s="13"/>
      <c r="I31" s="28"/>
      <c r="J31" s="11"/>
      <c r="K31" s="28"/>
      <c r="L31" s="28"/>
      <c r="M31" s="13"/>
      <c r="N31" s="14"/>
      <c r="O31" s="3"/>
      <c r="P31" s="8"/>
      <c r="Q31" s="3"/>
      <c r="R31" s="10"/>
      <c r="S31" s="11"/>
      <c r="T31" s="31"/>
      <c r="U31" s="51"/>
      <c r="V31" s="13"/>
      <c r="W31" s="39"/>
      <c r="X31" s="11"/>
      <c r="Y31" s="31"/>
      <c r="Z31" s="51"/>
      <c r="AA31" s="13"/>
      <c r="AB31" s="3"/>
      <c r="AC31" s="3"/>
    </row>
    <row r="32" s="116" customFormat="1" ht="19.5" customHeight="1">
      <c r="A32" s="116" t="s">
        <v>143</v>
      </c>
    </row>
    <row r="33" spans="4:24" ht="19.5" customHeight="1">
      <c r="D33" s="1"/>
      <c r="E33" s="1"/>
      <c r="F33" s="1"/>
      <c r="G33" s="1"/>
      <c r="H33" s="1"/>
      <c r="I33" s="1"/>
      <c r="K33" s="1"/>
      <c r="L33" s="1"/>
      <c r="M33" s="1"/>
      <c r="N33" s="19"/>
      <c r="O33" s="52"/>
      <c r="X33" s="2"/>
    </row>
    <row r="34" spans="1:27" s="53" customFormat="1" ht="19.5" customHeight="1">
      <c r="A34" s="114" t="s">
        <v>62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 spans="1:27" ht="19.5" customHeight="1">
      <c r="A35" s="8"/>
      <c r="D35" s="3"/>
      <c r="E35" s="3"/>
      <c r="F35" s="31"/>
      <c r="G35" s="3"/>
      <c r="H35" s="13"/>
      <c r="I35" s="3"/>
      <c r="J35" s="3"/>
      <c r="K35" s="31"/>
      <c r="L35" s="3"/>
      <c r="M35" s="13"/>
      <c r="N35" s="14"/>
      <c r="O35" s="3"/>
      <c r="P35" s="3"/>
      <c r="Q35" s="3"/>
      <c r="S35" s="3"/>
      <c r="T35" s="25"/>
      <c r="U35" s="54"/>
      <c r="V35" s="13"/>
      <c r="W35" s="54"/>
      <c r="X35" s="54"/>
      <c r="Y35" s="31"/>
      <c r="Z35" s="54"/>
      <c r="AA35" s="13"/>
    </row>
    <row r="36" spans="1:27" ht="19.5" customHeight="1">
      <c r="A36" s="8"/>
      <c r="B36" s="3"/>
      <c r="C36" s="3"/>
      <c r="D36" s="10"/>
      <c r="E36" s="32"/>
      <c r="F36" s="28"/>
      <c r="G36" s="28"/>
      <c r="H36" s="13"/>
      <c r="I36" s="28"/>
      <c r="J36" s="32"/>
      <c r="K36" s="28"/>
      <c r="L36" s="28"/>
      <c r="M36" s="13"/>
      <c r="N36" s="14"/>
      <c r="O36" s="3"/>
      <c r="P36" s="3"/>
      <c r="Q36" s="3"/>
      <c r="R36" s="8"/>
      <c r="S36" s="32"/>
      <c r="T36" s="31"/>
      <c r="U36" s="55"/>
      <c r="V36" s="13"/>
      <c r="W36" s="55"/>
      <c r="X36" s="56"/>
      <c r="Y36" s="25"/>
      <c r="Z36" s="55"/>
      <c r="AA36" s="13"/>
    </row>
    <row r="37" spans="18:27" ht="19.5" customHeight="1">
      <c r="R37" s="57"/>
      <c r="S37" s="52"/>
      <c r="T37" s="58"/>
      <c r="U37" s="52"/>
      <c r="V37" s="52"/>
      <c r="W37" s="52"/>
      <c r="X37" s="52"/>
      <c r="Y37" s="58"/>
      <c r="Z37" s="52"/>
      <c r="AA37" s="52"/>
    </row>
    <row r="38" spans="18:28" ht="19.5" customHeight="1">
      <c r="R38" s="8"/>
      <c r="S38" s="8"/>
      <c r="U38" s="59"/>
      <c r="V38" s="60"/>
      <c r="W38" s="60"/>
      <c r="X38" s="61"/>
      <c r="Y38" s="31"/>
      <c r="Z38" s="59"/>
      <c r="AA38" s="14"/>
      <c r="AB38" s="3"/>
    </row>
    <row r="39" spans="18:28" ht="19.5" customHeight="1">
      <c r="R39" s="11"/>
      <c r="S39" s="1"/>
      <c r="T39" s="62"/>
      <c r="U39" s="1"/>
      <c r="V39" s="1"/>
      <c r="W39" s="1"/>
      <c r="Y39" s="62"/>
      <c r="AB39" s="15"/>
    </row>
    <row r="40" ht="19.5" customHeight="1">
      <c r="AB40" s="15"/>
    </row>
    <row r="41" ht="19.5" customHeight="1">
      <c r="AB41" s="15"/>
    </row>
  </sheetData>
  <sheetProtection/>
  <mergeCells count="34">
    <mergeCell ref="A34:AA34"/>
    <mergeCell ref="D9:D10"/>
    <mergeCell ref="E9:E10"/>
    <mergeCell ref="G9:G10"/>
    <mergeCell ref="I9:I10"/>
    <mergeCell ref="Z9:Z10"/>
    <mergeCell ref="A32:IV32"/>
    <mergeCell ref="B13:C13"/>
    <mergeCell ref="K9:K10"/>
    <mergeCell ref="J9:J10"/>
    <mergeCell ref="A1:AA1"/>
    <mergeCell ref="A2:AA2"/>
    <mergeCell ref="A3:AA3"/>
    <mergeCell ref="Y4:AA4"/>
    <mergeCell ref="J5:M5"/>
    <mergeCell ref="E5:H5"/>
    <mergeCell ref="O5:Q6"/>
    <mergeCell ref="X6:Y6"/>
    <mergeCell ref="X5:AA5"/>
    <mergeCell ref="S5:V5"/>
    <mergeCell ref="B8:C8"/>
    <mergeCell ref="E6:F6"/>
    <mergeCell ref="J6:K6"/>
    <mergeCell ref="S6:T6"/>
    <mergeCell ref="A7:C7"/>
    <mergeCell ref="A5:C6"/>
    <mergeCell ref="L9:L10"/>
    <mergeCell ref="X9:X10"/>
    <mergeCell ref="U9:U10"/>
    <mergeCell ref="B9:C10"/>
    <mergeCell ref="F9:F10"/>
    <mergeCell ref="H9:H10"/>
    <mergeCell ref="S9:S10"/>
    <mergeCell ref="M9:M10"/>
  </mergeCells>
  <printOptions horizontalCentered="1"/>
  <pageMargins left="0" right="0" top="0.7874015748031497" bottom="0.5118110236220472" header="0" footer="0.1968503937007874"/>
  <pageSetup horizontalDpi="600" verticalDpi="600" orientation="landscape" paperSize="9" scale="75"/>
  <headerFooter alignWithMargins="0">
    <oddFooter xml:space="preserve">&amp;C&amp;"新細明體,粗體"1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100" workbookViewId="0" topLeftCell="A7">
      <selection activeCell="M17" sqref="M17"/>
    </sheetView>
  </sheetViews>
  <sheetFormatPr defaultColWidth="9.00390625" defaultRowHeight="19.5" customHeight="1"/>
  <cols>
    <col min="1" max="2" width="2.375" style="2" customWidth="1"/>
    <col min="3" max="3" width="21.125" style="2" customWidth="1"/>
    <col min="4" max="5" width="1.625" style="2" customWidth="1"/>
    <col min="6" max="6" width="14.625" style="4" customWidth="1"/>
    <col min="7" max="7" width="0.875" style="2" customWidth="1"/>
    <col min="8" max="8" width="10.625" style="2" customWidth="1"/>
    <col min="9" max="10" width="1.625" style="2" customWidth="1"/>
    <col min="11" max="11" width="14.625" style="4" customWidth="1"/>
    <col min="12" max="12" width="0.6171875" style="2" customWidth="1"/>
    <col min="13" max="13" width="10.625" style="2" customWidth="1"/>
    <col min="14" max="15" width="1.625" style="2" customWidth="1"/>
    <col min="16" max="16" width="14.625" style="4" customWidth="1"/>
    <col min="17" max="17" width="0.6171875" style="2" customWidth="1"/>
    <col min="18" max="18" width="10.625" style="86" customWidth="1"/>
    <col min="19" max="16384" width="9.00390625" style="2" customWidth="1"/>
  </cols>
  <sheetData>
    <row r="1" spans="1:18" ht="19.5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9.5" customHeight="1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9.5" customHeight="1">
      <c r="A3" s="110" t="s">
        <v>63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0:18" ht="19.5" customHeight="1">
      <c r="J4" s="111"/>
      <c r="K4" s="111"/>
      <c r="L4" s="111"/>
      <c r="M4" s="111"/>
      <c r="O4" s="111" t="s">
        <v>64</v>
      </c>
      <c r="P4" s="111"/>
      <c r="Q4" s="111"/>
      <c r="R4" s="111"/>
    </row>
    <row r="5" spans="1:18" ht="19.5" customHeight="1">
      <c r="A5" s="122" t="s">
        <v>8</v>
      </c>
      <c r="B5" s="122"/>
      <c r="C5" s="122"/>
      <c r="D5" s="11"/>
      <c r="E5" s="117" t="s">
        <v>66</v>
      </c>
      <c r="F5" s="117"/>
      <c r="G5" s="117"/>
      <c r="H5" s="117"/>
      <c r="I5" s="3"/>
      <c r="J5" s="117" t="s">
        <v>29</v>
      </c>
      <c r="K5" s="117"/>
      <c r="L5" s="117"/>
      <c r="M5" s="117"/>
      <c r="N5" s="3"/>
      <c r="O5" s="117" t="s">
        <v>67</v>
      </c>
      <c r="P5" s="117"/>
      <c r="Q5" s="117"/>
      <c r="R5" s="117"/>
    </row>
    <row r="6" spans="1:18" ht="19.5" customHeight="1">
      <c r="A6" s="123"/>
      <c r="B6" s="123"/>
      <c r="C6" s="123"/>
      <c r="D6" s="11"/>
      <c r="E6" s="121" t="s">
        <v>9</v>
      </c>
      <c r="F6" s="121"/>
      <c r="G6" s="11"/>
      <c r="H6" s="22" t="s">
        <v>10</v>
      </c>
      <c r="I6" s="11"/>
      <c r="J6" s="121" t="s">
        <v>9</v>
      </c>
      <c r="K6" s="121"/>
      <c r="L6" s="11"/>
      <c r="M6" s="22" t="s">
        <v>10</v>
      </c>
      <c r="N6" s="11"/>
      <c r="O6" s="121" t="s">
        <v>9</v>
      </c>
      <c r="P6" s="121"/>
      <c r="Q6" s="11"/>
      <c r="R6" s="65" t="s">
        <v>10</v>
      </c>
    </row>
    <row r="7" spans="1:20" ht="18" customHeight="1">
      <c r="A7" s="105" t="s">
        <v>75</v>
      </c>
      <c r="B7" s="105"/>
      <c r="C7" s="105"/>
      <c r="D7" s="3"/>
      <c r="E7" s="11"/>
      <c r="F7" s="66"/>
      <c r="G7" s="66"/>
      <c r="H7" s="67"/>
      <c r="I7" s="68"/>
      <c r="J7" s="11"/>
      <c r="K7" s="66"/>
      <c r="L7" s="66"/>
      <c r="M7" s="67"/>
      <c r="N7" s="68"/>
      <c r="O7" s="11"/>
      <c r="P7" s="66"/>
      <c r="Q7" s="66"/>
      <c r="R7" s="69"/>
      <c r="S7" s="3"/>
      <c r="T7" s="3"/>
    </row>
    <row r="8" spans="1:20" ht="18" customHeight="1">
      <c r="A8" s="3"/>
      <c r="B8" s="3" t="s">
        <v>148</v>
      </c>
      <c r="C8" s="3"/>
      <c r="D8" s="3"/>
      <c r="E8" s="70" t="s">
        <v>1</v>
      </c>
      <c r="F8" s="66">
        <v>455076</v>
      </c>
      <c r="G8" s="66"/>
      <c r="H8" s="71">
        <f>F8/F19*100</f>
        <v>46.48741525125061</v>
      </c>
      <c r="I8" s="72"/>
      <c r="J8" s="70" t="s">
        <v>1</v>
      </c>
      <c r="K8" s="66">
        <v>449150</v>
      </c>
      <c r="L8" s="66"/>
      <c r="M8" s="71">
        <f>K8/K19*100</f>
        <v>50.137525172018094</v>
      </c>
      <c r="N8" s="72"/>
      <c r="O8" s="70" t="s">
        <v>1</v>
      </c>
      <c r="P8" s="66">
        <f>F8-K8</f>
        <v>5926</v>
      </c>
      <c r="Q8" s="66"/>
      <c r="R8" s="69">
        <f>P8/K8*100</f>
        <v>1.3193810531003005</v>
      </c>
      <c r="S8" s="3"/>
      <c r="T8" s="3"/>
    </row>
    <row r="9" spans="1:20" ht="18" customHeight="1">
      <c r="A9" s="3"/>
      <c r="B9" s="3" t="s">
        <v>137</v>
      </c>
      <c r="C9" s="3"/>
      <c r="D9" s="3"/>
      <c r="E9" s="70"/>
      <c r="F9" s="66">
        <v>343711</v>
      </c>
      <c r="G9" s="66"/>
      <c r="H9" s="71">
        <f>F9/F19*100</f>
        <v>35.111137443905186</v>
      </c>
      <c r="I9" s="72"/>
      <c r="J9" s="70"/>
      <c r="K9" s="66">
        <v>306089</v>
      </c>
      <c r="L9" s="66"/>
      <c r="M9" s="71">
        <f>K9/K19*100</f>
        <v>34.16797270929054</v>
      </c>
      <c r="N9" s="72"/>
      <c r="O9" s="70"/>
      <c r="P9" s="66">
        <f>F9-K9</f>
        <v>37622</v>
      </c>
      <c r="Q9" s="66"/>
      <c r="R9" s="69">
        <f>P9/K9*100</f>
        <v>12.291196351387995</v>
      </c>
      <c r="S9" s="3"/>
      <c r="T9" s="3"/>
    </row>
    <row r="10" spans="1:20" ht="18" customHeight="1">
      <c r="A10" s="3"/>
      <c r="B10" s="3" t="s">
        <v>149</v>
      </c>
      <c r="C10" s="3"/>
      <c r="D10" s="3"/>
      <c r="E10" s="70"/>
      <c r="F10" s="66">
        <v>3981</v>
      </c>
      <c r="G10" s="66"/>
      <c r="H10" s="71">
        <f>F10/F19*100</f>
        <v>0.40667141337980617</v>
      </c>
      <c r="I10" s="72"/>
      <c r="J10" s="70"/>
      <c r="K10" s="66">
        <v>5402</v>
      </c>
      <c r="L10" s="66"/>
      <c r="M10" s="71">
        <f>K10/K19*100</f>
        <v>0.6030121584754352</v>
      </c>
      <c r="N10" s="72"/>
      <c r="O10" s="70"/>
      <c r="P10" s="66">
        <f>F10-K10</f>
        <v>-1421</v>
      </c>
      <c r="Q10" s="66"/>
      <c r="R10" s="69">
        <f aca="true" t="shared" si="0" ref="R10:R19">P10/K10*100</f>
        <v>-26.305072195483152</v>
      </c>
      <c r="S10" s="3"/>
      <c r="T10" s="3"/>
    </row>
    <row r="11" spans="1:20" ht="18" customHeight="1">
      <c r="A11" s="3"/>
      <c r="B11" s="3" t="s">
        <v>150</v>
      </c>
      <c r="C11" s="3"/>
      <c r="D11" s="3"/>
      <c r="E11" s="70"/>
      <c r="F11" s="66">
        <v>2849</v>
      </c>
      <c r="G11" s="66"/>
      <c r="H11" s="71">
        <f>F11/F19*100</f>
        <v>0.291034126279595</v>
      </c>
      <c r="I11" s="72"/>
      <c r="J11" s="70"/>
      <c r="K11" s="66">
        <v>3029</v>
      </c>
      <c r="L11" s="66"/>
      <c r="M11" s="71">
        <f>K11/K19*100</f>
        <v>0.33811992373604094</v>
      </c>
      <c r="N11" s="72"/>
      <c r="O11" s="70"/>
      <c r="P11" s="66">
        <f>F11-K11</f>
        <v>-180</v>
      </c>
      <c r="Q11" s="66"/>
      <c r="R11" s="69">
        <f t="shared" si="0"/>
        <v>-5.942555298778475</v>
      </c>
      <c r="S11" s="3"/>
      <c r="T11" s="3"/>
    </row>
    <row r="12" spans="1:20" ht="18" customHeight="1">
      <c r="A12" s="3"/>
      <c r="B12" s="3" t="s">
        <v>68</v>
      </c>
      <c r="C12" s="3"/>
      <c r="D12" s="3"/>
      <c r="E12" s="70"/>
      <c r="F12" s="66">
        <v>104373</v>
      </c>
      <c r="G12" s="66"/>
      <c r="H12" s="71">
        <f>F12/F19*100</f>
        <v>10.662023468648709</v>
      </c>
      <c r="I12" s="72"/>
      <c r="J12" s="70"/>
      <c r="K12" s="66">
        <v>95779</v>
      </c>
      <c r="L12" s="66"/>
      <c r="M12" s="71">
        <f>K12/K19*100</f>
        <v>10.691577476234489</v>
      </c>
      <c r="N12" s="72"/>
      <c r="O12" s="70"/>
      <c r="P12" s="66">
        <f aca="true" t="shared" si="1" ref="P12:P18">F12-K12</f>
        <v>8594</v>
      </c>
      <c r="Q12" s="66"/>
      <c r="R12" s="69">
        <f t="shared" si="0"/>
        <v>8.972739326992347</v>
      </c>
      <c r="S12" s="3"/>
      <c r="T12" s="3"/>
    </row>
    <row r="13" spans="1:20" ht="18" customHeight="1">
      <c r="A13" s="3"/>
      <c r="B13" s="3" t="s">
        <v>69</v>
      </c>
      <c r="C13" s="3"/>
      <c r="D13" s="3"/>
      <c r="E13" s="11"/>
      <c r="F13" s="66">
        <v>135660</v>
      </c>
      <c r="G13" s="66"/>
      <c r="H13" s="71">
        <f>F13/F19*100</f>
        <v>13.85808689753944</v>
      </c>
      <c r="I13" s="3"/>
      <c r="J13" s="11"/>
      <c r="K13" s="66">
        <v>114534</v>
      </c>
      <c r="L13" s="66"/>
      <c r="M13" s="71">
        <f>K13/K19*100</f>
        <v>12.78515263954563</v>
      </c>
      <c r="N13" s="3"/>
      <c r="O13" s="11"/>
      <c r="P13" s="66">
        <f t="shared" si="1"/>
        <v>21126</v>
      </c>
      <c r="Q13" s="66"/>
      <c r="R13" s="69">
        <f t="shared" si="0"/>
        <v>18.445177851118444</v>
      </c>
      <c r="S13" s="3"/>
      <c r="T13" s="3"/>
    </row>
    <row r="14" spans="1:20" ht="18" customHeight="1">
      <c r="A14" s="3"/>
      <c r="B14" s="3" t="s">
        <v>70</v>
      </c>
      <c r="C14" s="3"/>
      <c r="D14" s="3"/>
      <c r="E14" s="70"/>
      <c r="F14" s="66">
        <v>15611</v>
      </c>
      <c r="G14" s="66"/>
      <c r="H14" s="71">
        <f>F14/F19*100</f>
        <v>1.5947117393298553</v>
      </c>
      <c r="I14" s="3"/>
      <c r="J14" s="70"/>
      <c r="K14" s="66">
        <v>2728</v>
      </c>
      <c r="L14" s="66"/>
      <c r="M14" s="71">
        <f>K14/K19*100</f>
        <v>0.3045200237543479</v>
      </c>
      <c r="N14" s="3"/>
      <c r="O14" s="70"/>
      <c r="P14" s="66">
        <f t="shared" si="1"/>
        <v>12883</v>
      </c>
      <c r="Q14" s="66"/>
      <c r="R14" s="69">
        <f t="shared" si="0"/>
        <v>472.2507331378299</v>
      </c>
      <c r="S14" s="3"/>
      <c r="T14" s="3"/>
    </row>
    <row r="15" spans="1:20" ht="18" customHeight="1">
      <c r="A15" s="3"/>
      <c r="B15" s="3" t="s">
        <v>71</v>
      </c>
      <c r="C15" s="3"/>
      <c r="D15" s="3"/>
      <c r="E15" s="11"/>
      <c r="F15" s="66">
        <v>18389</v>
      </c>
      <c r="G15" s="66"/>
      <c r="H15" s="71">
        <f>F15/F19*100</f>
        <v>1.878492996895568</v>
      </c>
      <c r="I15" s="3"/>
      <c r="J15" s="11"/>
      <c r="K15" s="66">
        <v>12431</v>
      </c>
      <c r="L15" s="66"/>
      <c r="M15" s="71">
        <f>K15/K19*100</f>
        <v>1.387642380971517</v>
      </c>
      <c r="N15" s="3"/>
      <c r="O15" s="11"/>
      <c r="P15" s="66">
        <f t="shared" si="1"/>
        <v>5958</v>
      </c>
      <c r="Q15" s="66"/>
      <c r="R15" s="69">
        <f t="shared" si="0"/>
        <v>47.92856568256777</v>
      </c>
      <c r="S15" s="3"/>
      <c r="T15" s="3"/>
    </row>
    <row r="16" spans="1:20" ht="18" customHeight="1">
      <c r="A16" s="3"/>
      <c r="B16" s="3" t="s">
        <v>72</v>
      </c>
      <c r="C16" s="3"/>
      <c r="D16" s="3"/>
      <c r="E16" s="70"/>
      <c r="F16" s="66">
        <v>-34565</v>
      </c>
      <c r="G16" s="66"/>
      <c r="H16" s="69">
        <f>F16/F19*100</f>
        <v>-3.530921226695052</v>
      </c>
      <c r="I16" s="3"/>
      <c r="J16" s="70"/>
      <c r="K16" s="66">
        <v>-50410</v>
      </c>
      <c r="L16" s="66"/>
      <c r="M16" s="69">
        <f>K16/K19*100</f>
        <v>-5.6271460401234155</v>
      </c>
      <c r="N16" s="3"/>
      <c r="O16" s="70"/>
      <c r="P16" s="66">
        <f t="shared" si="1"/>
        <v>15845</v>
      </c>
      <c r="Q16" s="66"/>
      <c r="R16" s="69">
        <v>31.43</v>
      </c>
      <c r="S16" s="3"/>
      <c r="T16" s="3"/>
    </row>
    <row r="17" spans="1:20" ht="18" customHeight="1">
      <c r="A17" s="19"/>
      <c r="B17" s="105" t="s">
        <v>73</v>
      </c>
      <c r="C17" s="105"/>
      <c r="D17" s="3"/>
      <c r="E17" s="11"/>
      <c r="F17" s="66">
        <v>-53310</v>
      </c>
      <c r="G17" s="66"/>
      <c r="H17" s="69">
        <f>F17/F19*100</f>
        <v>-5.445780720240509</v>
      </c>
      <c r="I17" s="3"/>
      <c r="J17" s="11"/>
      <c r="K17" s="66">
        <v>-30260</v>
      </c>
      <c r="L17" s="66"/>
      <c r="M17" s="69">
        <f>K17/K19*100</f>
        <v>-3.3778504101197093</v>
      </c>
      <c r="N17" s="3"/>
      <c r="O17" s="11"/>
      <c r="P17" s="66">
        <f t="shared" si="1"/>
        <v>-23050</v>
      </c>
      <c r="Q17" s="66"/>
      <c r="R17" s="69">
        <v>-76.17</v>
      </c>
      <c r="S17" s="3"/>
      <c r="T17" s="3"/>
    </row>
    <row r="18" spans="1:20" ht="18" customHeight="1">
      <c r="A18" s="19"/>
      <c r="B18" s="8" t="s">
        <v>74</v>
      </c>
      <c r="C18" s="8"/>
      <c r="D18" s="3"/>
      <c r="E18" s="11"/>
      <c r="F18" s="66">
        <v>-12852</v>
      </c>
      <c r="G18" s="66"/>
      <c r="H18" s="69">
        <f>F18/F19*100</f>
        <v>-1.3128713902932099</v>
      </c>
      <c r="I18" s="72"/>
      <c r="J18" s="11"/>
      <c r="K18" s="66">
        <v>-12636</v>
      </c>
      <c r="L18" s="66"/>
      <c r="M18" s="69">
        <f>K18/K19*100</f>
        <v>-1.4105260337829693</v>
      </c>
      <c r="N18" s="72"/>
      <c r="O18" s="11"/>
      <c r="P18" s="66">
        <f t="shared" si="1"/>
        <v>-216</v>
      </c>
      <c r="Q18" s="66"/>
      <c r="R18" s="69">
        <v>-1.71</v>
      </c>
      <c r="S18" s="3"/>
      <c r="T18" s="3"/>
    </row>
    <row r="19" spans="2:20" ht="18" customHeight="1">
      <c r="B19" s="105" t="s">
        <v>76</v>
      </c>
      <c r="C19" s="105"/>
      <c r="D19" s="3"/>
      <c r="E19" s="22" t="s">
        <v>1</v>
      </c>
      <c r="F19" s="73">
        <f>SUM(F8:F18)</f>
        <v>978923</v>
      </c>
      <c r="G19" s="66"/>
      <c r="H19" s="74">
        <f>SUM(H8:H18)</f>
        <v>100.00000000000001</v>
      </c>
      <c r="I19" s="3"/>
      <c r="J19" s="22" t="s">
        <v>1</v>
      </c>
      <c r="K19" s="73">
        <f>SUM(K8:K18)</f>
        <v>895836</v>
      </c>
      <c r="L19" s="66"/>
      <c r="M19" s="74">
        <f>K19/K19*100</f>
        <v>100</v>
      </c>
      <c r="N19" s="3"/>
      <c r="O19" s="22" t="s">
        <v>1</v>
      </c>
      <c r="P19" s="73">
        <f>SUM(P8:P18)</f>
        <v>83087</v>
      </c>
      <c r="Q19" s="66"/>
      <c r="R19" s="74">
        <f t="shared" si="0"/>
        <v>9.27480029826888</v>
      </c>
      <c r="S19" s="3"/>
      <c r="T19" s="3"/>
    </row>
    <row r="20" spans="1:20" ht="18" customHeight="1">
      <c r="A20" s="2" t="s">
        <v>77</v>
      </c>
      <c r="E20" s="3"/>
      <c r="F20" s="31"/>
      <c r="G20" s="3"/>
      <c r="H20" s="3"/>
      <c r="I20" s="3"/>
      <c r="J20" s="3"/>
      <c r="K20" s="31"/>
      <c r="L20" s="3"/>
      <c r="M20" s="3"/>
      <c r="N20" s="3"/>
      <c r="O20" s="3"/>
      <c r="P20" s="31"/>
      <c r="Q20" s="3"/>
      <c r="R20" s="3"/>
      <c r="S20" s="3"/>
      <c r="T20" s="3"/>
    </row>
    <row r="21" spans="1:20" ht="18" customHeight="1">
      <c r="A21" s="3"/>
      <c r="B21" s="3" t="s">
        <v>78</v>
      </c>
      <c r="C21" s="3"/>
      <c r="D21" s="3"/>
      <c r="E21" s="70" t="s">
        <v>1</v>
      </c>
      <c r="F21" s="66">
        <v>-285969</v>
      </c>
      <c r="G21" s="66"/>
      <c r="H21" s="69">
        <f>F21/F19*100</f>
        <v>-29.21261427098965</v>
      </c>
      <c r="I21" s="3"/>
      <c r="J21" s="70" t="s">
        <v>1</v>
      </c>
      <c r="K21" s="66">
        <v>-263750</v>
      </c>
      <c r="L21" s="66"/>
      <c r="M21" s="69">
        <f>K21/K19*100</f>
        <v>-29.441772824490197</v>
      </c>
      <c r="N21" s="3"/>
      <c r="O21" s="70" t="s">
        <v>1</v>
      </c>
      <c r="P21" s="66">
        <f aca="true" t="shared" si="2" ref="P21:P28">F21-K21</f>
        <v>-22219</v>
      </c>
      <c r="Q21" s="66"/>
      <c r="R21" s="69">
        <v>-8.42</v>
      </c>
      <c r="S21" s="3"/>
      <c r="T21" s="3"/>
    </row>
    <row r="22" spans="1:20" ht="18" customHeight="1">
      <c r="A22" s="8"/>
      <c r="B22" s="3" t="s">
        <v>79</v>
      </c>
      <c r="C22" s="3"/>
      <c r="D22" s="3"/>
      <c r="E22" s="11"/>
      <c r="F22" s="66">
        <v>-241102</v>
      </c>
      <c r="G22" s="66"/>
      <c r="H22" s="69">
        <f>F22/F19*100</f>
        <v>-24.629312009218292</v>
      </c>
      <c r="I22" s="3"/>
      <c r="J22" s="11"/>
      <c r="K22" s="66">
        <v>-222882</v>
      </c>
      <c r="L22" s="66"/>
      <c r="M22" s="69">
        <f>K22/K19*100</f>
        <v>-24.87977710205886</v>
      </c>
      <c r="N22" s="3"/>
      <c r="O22" s="11"/>
      <c r="P22" s="66">
        <f t="shared" si="2"/>
        <v>-18220</v>
      </c>
      <c r="Q22" s="66"/>
      <c r="R22" s="69">
        <v>-8.17</v>
      </c>
      <c r="S22" s="3"/>
      <c r="T22" s="3"/>
    </row>
    <row r="23" spans="1:20" ht="18" customHeight="1">
      <c r="A23" s="8"/>
      <c r="B23" s="3" t="s">
        <v>80</v>
      </c>
      <c r="C23" s="3"/>
      <c r="D23" s="3"/>
      <c r="E23" s="11"/>
      <c r="F23" s="66">
        <v>-115119</v>
      </c>
      <c r="G23" s="66"/>
      <c r="H23" s="69">
        <f>F23/F19*100</f>
        <v>-11.759760471456897</v>
      </c>
      <c r="I23" s="3"/>
      <c r="J23" s="11"/>
      <c r="K23" s="66">
        <v>-117935</v>
      </c>
      <c r="L23" s="66"/>
      <c r="M23" s="69">
        <v>-13.17</v>
      </c>
      <c r="N23" s="3"/>
      <c r="O23" s="11"/>
      <c r="P23" s="66">
        <f t="shared" si="2"/>
        <v>2816</v>
      </c>
      <c r="Q23" s="66"/>
      <c r="R23" s="69">
        <v>2.39</v>
      </c>
      <c r="S23" s="3"/>
      <c r="T23" s="3"/>
    </row>
    <row r="24" spans="1:20" ht="18" customHeight="1">
      <c r="A24" s="8"/>
      <c r="B24" s="3" t="s">
        <v>15</v>
      </c>
      <c r="C24" s="3"/>
      <c r="D24" s="3"/>
      <c r="E24" s="11"/>
      <c r="F24" s="66">
        <v>-14846</v>
      </c>
      <c r="G24" s="66"/>
      <c r="H24" s="69">
        <f>F24/F19*100</f>
        <v>-1.5165646327647835</v>
      </c>
      <c r="I24" s="66"/>
      <c r="J24" s="66"/>
      <c r="K24" s="66">
        <v>-10427</v>
      </c>
      <c r="L24" s="66"/>
      <c r="M24" s="69">
        <f>K24/K19*100</f>
        <v>-1.1639407212927366</v>
      </c>
      <c r="N24" s="66"/>
      <c r="O24" s="66"/>
      <c r="P24" s="66">
        <f t="shared" si="2"/>
        <v>-4419</v>
      </c>
      <c r="Q24" s="66"/>
      <c r="R24" s="69">
        <v>-42.38</v>
      </c>
      <c r="S24" s="3"/>
      <c r="T24" s="3"/>
    </row>
    <row r="25" spans="1:20" ht="18" customHeight="1">
      <c r="A25" s="8"/>
      <c r="B25" s="3" t="s">
        <v>81</v>
      </c>
      <c r="C25" s="3"/>
      <c r="D25" s="3"/>
      <c r="E25" s="11"/>
      <c r="F25" s="66">
        <v>-110539</v>
      </c>
      <c r="G25" s="66"/>
      <c r="H25" s="69">
        <f>F25/F19*100</f>
        <v>-11.291899362871236</v>
      </c>
      <c r="I25" s="3"/>
      <c r="J25" s="11"/>
      <c r="K25" s="66">
        <v>-110470</v>
      </c>
      <c r="L25" s="66"/>
      <c r="M25" s="69">
        <f>K25/K19*100</f>
        <v>-12.33149817600543</v>
      </c>
      <c r="N25" s="3"/>
      <c r="O25" s="11"/>
      <c r="P25" s="66">
        <f t="shared" si="2"/>
        <v>-69</v>
      </c>
      <c r="Q25" s="66"/>
      <c r="R25" s="69">
        <v>-0.06</v>
      </c>
      <c r="S25" s="3"/>
      <c r="T25" s="3"/>
    </row>
    <row r="26" spans="2:20" ht="18" customHeight="1">
      <c r="B26" s="3" t="s">
        <v>82</v>
      </c>
      <c r="C26" s="3"/>
      <c r="D26" s="3"/>
      <c r="E26" s="11"/>
      <c r="F26" s="66">
        <v>-3610</v>
      </c>
      <c r="G26" s="66"/>
      <c r="H26" s="69">
        <f>F26/F19*100</f>
        <v>-0.36877262052275817</v>
      </c>
      <c r="I26" s="3"/>
      <c r="J26" s="11"/>
      <c r="K26" s="66">
        <v>-3733</v>
      </c>
      <c r="L26" s="66"/>
      <c r="M26" s="69">
        <f>K26/K19*100</f>
        <v>-0.41670573631780816</v>
      </c>
      <c r="N26" s="3"/>
      <c r="O26" s="11"/>
      <c r="P26" s="66">
        <f t="shared" si="2"/>
        <v>123</v>
      </c>
      <c r="Q26" s="66"/>
      <c r="R26" s="69">
        <v>3.29</v>
      </c>
      <c r="S26" s="3"/>
      <c r="T26" s="3"/>
    </row>
    <row r="27" spans="2:20" ht="18" customHeight="1">
      <c r="B27" s="3" t="s">
        <v>83</v>
      </c>
      <c r="C27" s="3"/>
      <c r="D27" s="3"/>
      <c r="E27" s="11"/>
      <c r="F27" s="66">
        <v>-74</v>
      </c>
      <c r="G27" s="69"/>
      <c r="H27" s="69">
        <v>-0.01</v>
      </c>
      <c r="I27" s="3"/>
      <c r="J27" s="11"/>
      <c r="K27" s="66">
        <v>-74</v>
      </c>
      <c r="L27" s="66"/>
      <c r="M27" s="69">
        <f>K27/K19*100</f>
        <v>-0.008260440527060757</v>
      </c>
      <c r="N27" s="3"/>
      <c r="O27" s="11"/>
      <c r="P27" s="67">
        <f t="shared" si="2"/>
        <v>0</v>
      </c>
      <c r="Q27" s="100"/>
      <c r="R27" s="67">
        <f aca="true" t="shared" si="3" ref="R27:R47">P27/K27*100</f>
        <v>0</v>
      </c>
      <c r="S27" s="3"/>
      <c r="T27" s="3"/>
    </row>
    <row r="28" spans="1:20" ht="18" customHeight="1">
      <c r="A28" s="3"/>
      <c r="B28" s="105" t="s">
        <v>84</v>
      </c>
      <c r="C28" s="105"/>
      <c r="D28" s="3"/>
      <c r="E28" s="11"/>
      <c r="F28" s="66">
        <v>-200796</v>
      </c>
      <c r="G28" s="31"/>
      <c r="H28" s="69">
        <f>F28/F19*100</f>
        <v>-20.511929947503532</v>
      </c>
      <c r="I28" s="3"/>
      <c r="J28" s="11"/>
      <c r="K28" s="66">
        <v>-152558</v>
      </c>
      <c r="L28" s="31"/>
      <c r="M28" s="69">
        <f>K28/K19*100</f>
        <v>-17.02967953955858</v>
      </c>
      <c r="N28" s="3"/>
      <c r="O28" s="11"/>
      <c r="P28" s="66">
        <f t="shared" si="2"/>
        <v>-48238</v>
      </c>
      <c r="Q28" s="31"/>
      <c r="R28" s="69">
        <v>-31.62</v>
      </c>
      <c r="S28" s="3"/>
      <c r="T28" s="3"/>
    </row>
    <row r="29" spans="1:20" ht="18" customHeight="1">
      <c r="A29" s="3"/>
      <c r="B29" s="8" t="s">
        <v>74</v>
      </c>
      <c r="C29" s="8" t="s">
        <v>85</v>
      </c>
      <c r="D29" s="3"/>
      <c r="E29" s="22" t="s">
        <v>1</v>
      </c>
      <c r="F29" s="73">
        <f>SUM(F21:F28)</f>
        <v>-972055</v>
      </c>
      <c r="G29" s="75"/>
      <c r="H29" s="76">
        <f>SUM(H21:H28)</f>
        <v>-99.30085331532716</v>
      </c>
      <c r="I29" s="72"/>
      <c r="J29" s="22" t="s">
        <v>1</v>
      </c>
      <c r="K29" s="73">
        <f>SUM(K21:K28)</f>
        <v>-881829</v>
      </c>
      <c r="L29" s="75"/>
      <c r="M29" s="76">
        <f>K29/K19*100</f>
        <v>-98.43643256131702</v>
      </c>
      <c r="N29" s="72"/>
      <c r="O29" s="22" t="s">
        <v>1</v>
      </c>
      <c r="P29" s="73">
        <f>SUM(P21:P28)</f>
        <v>-90226</v>
      </c>
      <c r="Q29" s="75"/>
      <c r="R29" s="76">
        <v>-10.23</v>
      </c>
      <c r="S29" s="3"/>
      <c r="T29" s="3"/>
    </row>
    <row r="30" spans="1:20" ht="18" customHeight="1">
      <c r="A30" s="2" t="s">
        <v>86</v>
      </c>
      <c r="E30" s="70" t="s">
        <v>1</v>
      </c>
      <c r="F30" s="66">
        <v>6868</v>
      </c>
      <c r="G30" s="31"/>
      <c r="H30" s="69">
        <f>F30/F19*100</f>
        <v>0.7015873567175355</v>
      </c>
      <c r="I30" s="72"/>
      <c r="J30" s="70" t="s">
        <v>1</v>
      </c>
      <c r="K30" s="66">
        <v>14007</v>
      </c>
      <c r="L30" s="31"/>
      <c r="M30" s="69">
        <f>K30/K19*100</f>
        <v>1.5635674386829734</v>
      </c>
      <c r="N30" s="72"/>
      <c r="O30" s="70" t="s">
        <v>1</v>
      </c>
      <c r="P30" s="77">
        <f>F30-K30</f>
        <v>-7139</v>
      </c>
      <c r="Q30" s="31"/>
      <c r="R30" s="69">
        <f t="shared" si="3"/>
        <v>-50.96737345612908</v>
      </c>
      <c r="S30" s="3"/>
      <c r="T30" s="3"/>
    </row>
    <row r="31" spans="1:20" ht="18" customHeight="1">
      <c r="A31" s="2" t="s">
        <v>27</v>
      </c>
      <c r="E31" s="11"/>
      <c r="F31" s="66">
        <v>-37603</v>
      </c>
      <c r="G31" s="31"/>
      <c r="H31" s="69">
        <f>F31/F19*100</f>
        <v>-3.841262285184841</v>
      </c>
      <c r="I31" s="72"/>
      <c r="J31" s="11"/>
      <c r="K31" s="66">
        <v>-33794</v>
      </c>
      <c r="L31" s="31"/>
      <c r="M31" s="69">
        <f>K31/K19*100</f>
        <v>-3.7723422590742053</v>
      </c>
      <c r="N31" s="72"/>
      <c r="O31" s="11"/>
      <c r="P31" s="78">
        <f>F31-K31</f>
        <v>-3809</v>
      </c>
      <c r="Q31" s="31"/>
      <c r="R31" s="69">
        <v>-11.27</v>
      </c>
      <c r="S31" s="3"/>
      <c r="T31" s="3"/>
    </row>
    <row r="32" spans="1:20" ht="18" customHeight="1">
      <c r="A32" s="2" t="s">
        <v>87</v>
      </c>
      <c r="E32" s="87" t="s">
        <v>1</v>
      </c>
      <c r="F32" s="73">
        <v>-30735</v>
      </c>
      <c r="G32" s="31"/>
      <c r="H32" s="76">
        <f>F32/F19*100</f>
        <v>-3.139674928467305</v>
      </c>
      <c r="I32" s="72"/>
      <c r="J32" s="87" t="s">
        <v>1</v>
      </c>
      <c r="K32" s="73">
        <v>-19787</v>
      </c>
      <c r="L32" s="31"/>
      <c r="M32" s="76">
        <f>K32/K19*100</f>
        <v>-2.2087748203912323</v>
      </c>
      <c r="N32" s="72"/>
      <c r="O32" s="87" t="s">
        <v>1</v>
      </c>
      <c r="P32" s="78">
        <f>F32-K32</f>
        <v>-10948</v>
      </c>
      <c r="Q32" s="31"/>
      <c r="R32" s="76">
        <v>-55.33</v>
      </c>
      <c r="S32" s="3"/>
      <c r="T32" s="3"/>
    </row>
    <row r="33" spans="1:20" ht="18" customHeight="1">
      <c r="A33" s="3" t="s">
        <v>93</v>
      </c>
      <c r="B33" s="3"/>
      <c r="C33" s="3"/>
      <c r="E33" s="11"/>
      <c r="G33" s="3"/>
      <c r="H33" s="69"/>
      <c r="I33" s="72"/>
      <c r="J33" s="11"/>
      <c r="K33" s="66"/>
      <c r="L33" s="3"/>
      <c r="M33" s="69"/>
      <c r="N33" s="72"/>
      <c r="O33" s="11"/>
      <c r="P33" s="77"/>
      <c r="Q33" s="3"/>
      <c r="R33" s="69"/>
      <c r="S33" s="3"/>
      <c r="T33" s="3"/>
    </row>
    <row r="34" spans="1:20" ht="18" customHeight="1">
      <c r="A34" s="120" t="s">
        <v>88</v>
      </c>
      <c r="B34" s="120"/>
      <c r="C34" s="120"/>
      <c r="D34" s="3"/>
      <c r="E34" s="70" t="s">
        <v>1</v>
      </c>
      <c r="F34" s="66">
        <v>2181</v>
      </c>
      <c r="G34" s="3"/>
      <c r="H34" s="69">
        <f>F34/F19*100</f>
        <v>0.22279586852081318</v>
      </c>
      <c r="I34" s="72"/>
      <c r="J34" s="70" t="s">
        <v>1</v>
      </c>
      <c r="K34" s="66">
        <v>1924</v>
      </c>
      <c r="L34" s="3"/>
      <c r="M34" s="69">
        <f>K34/K19*100</f>
        <v>0.21477145370357967</v>
      </c>
      <c r="N34" s="72"/>
      <c r="O34" s="70" t="s">
        <v>1</v>
      </c>
      <c r="P34" s="66">
        <f>F34-K34</f>
        <v>257</v>
      </c>
      <c r="Q34" s="3"/>
      <c r="R34" s="69">
        <f t="shared" si="3"/>
        <v>13.357588357588357</v>
      </c>
      <c r="S34" s="3"/>
      <c r="T34" s="3"/>
    </row>
    <row r="35" spans="1:20" ht="18" customHeight="1">
      <c r="A35" s="8" t="s">
        <v>89</v>
      </c>
      <c r="B35" s="8"/>
      <c r="C35" s="8"/>
      <c r="D35" s="3"/>
      <c r="E35" s="11"/>
      <c r="F35" s="66">
        <v>18335</v>
      </c>
      <c r="G35" s="66"/>
      <c r="H35" s="69">
        <f>F35/F19*100</f>
        <v>1.8729767305497982</v>
      </c>
      <c r="I35" s="3"/>
      <c r="J35" s="11"/>
      <c r="K35" s="66">
        <v>16151</v>
      </c>
      <c r="L35" s="66"/>
      <c r="M35" s="69">
        <f>K35/K19*100</f>
        <v>1.8028969588183552</v>
      </c>
      <c r="N35" s="3"/>
      <c r="O35" s="11"/>
      <c r="P35" s="66">
        <f>F35-K35</f>
        <v>2184</v>
      </c>
      <c r="Q35" s="66"/>
      <c r="R35" s="69">
        <f t="shared" si="3"/>
        <v>13.52238251501455</v>
      </c>
      <c r="S35" s="3"/>
      <c r="T35" s="3"/>
    </row>
    <row r="36" spans="1:18" s="3" customFormat="1" ht="18" customHeight="1">
      <c r="A36" s="8" t="s">
        <v>90</v>
      </c>
      <c r="B36" s="8" t="s">
        <v>95</v>
      </c>
      <c r="C36" s="8"/>
      <c r="E36" s="11"/>
      <c r="F36" s="66">
        <v>2766</v>
      </c>
      <c r="G36" s="66"/>
      <c r="H36" s="69">
        <f>F36/F19*100</f>
        <v>0.2825554205999859</v>
      </c>
      <c r="I36" s="66"/>
      <c r="J36" s="66"/>
      <c r="K36" s="66">
        <v>3009</v>
      </c>
      <c r="L36" s="66"/>
      <c r="M36" s="69">
        <f>K36/K19*100</f>
        <v>0.33588737224224074</v>
      </c>
      <c r="N36" s="66"/>
      <c r="O36" s="66"/>
      <c r="P36" s="66">
        <f>F36-K36</f>
        <v>-243</v>
      </c>
      <c r="Q36" s="66"/>
      <c r="R36" s="69">
        <f t="shared" si="3"/>
        <v>-8.075772681954138</v>
      </c>
    </row>
    <row r="37" spans="1:18" s="3" customFormat="1" ht="18" customHeight="1">
      <c r="A37" s="8" t="s">
        <v>91</v>
      </c>
      <c r="B37" s="3" t="s">
        <v>96</v>
      </c>
      <c r="E37" s="11"/>
      <c r="F37" s="66">
        <v>8364</v>
      </c>
      <c r="G37" s="66"/>
      <c r="H37" s="69">
        <v>0.86</v>
      </c>
      <c r="J37" s="11"/>
      <c r="K37" s="66">
        <v>1212</v>
      </c>
      <c r="L37" s="66"/>
      <c r="M37" s="69">
        <f>K37/K19*100</f>
        <v>0.1352926205242924</v>
      </c>
      <c r="O37" s="11"/>
      <c r="P37" s="78">
        <f>F37-K37</f>
        <v>7152</v>
      </c>
      <c r="Q37" s="66"/>
      <c r="R37" s="69">
        <f t="shared" si="3"/>
        <v>590.09900990099</v>
      </c>
    </row>
    <row r="38" spans="1:18" s="3" customFormat="1" ht="18" customHeight="1">
      <c r="A38" s="3" t="s">
        <v>92</v>
      </c>
      <c r="B38" s="8"/>
      <c r="C38" s="8" t="s">
        <v>94</v>
      </c>
      <c r="E38" s="22" t="s">
        <v>1</v>
      </c>
      <c r="F38" s="73">
        <f>SUM(F34:F37)</f>
        <v>31646</v>
      </c>
      <c r="G38" s="66"/>
      <c r="H38" s="76">
        <v>3.23</v>
      </c>
      <c r="J38" s="22" t="s">
        <v>1</v>
      </c>
      <c r="K38" s="73">
        <f>SUM(K34:K37)</f>
        <v>22296</v>
      </c>
      <c r="L38" s="66"/>
      <c r="M38" s="76">
        <f>K38/K19*100</f>
        <v>2.4888484052884676</v>
      </c>
      <c r="O38" s="22" t="s">
        <v>1</v>
      </c>
      <c r="P38" s="73">
        <f>F38-K38</f>
        <v>9350</v>
      </c>
      <c r="Q38" s="66"/>
      <c r="R38" s="76">
        <f t="shared" si="3"/>
        <v>41.93577323286688</v>
      </c>
    </row>
    <row r="39" spans="1:21" s="3" customFormat="1" ht="18" customHeight="1">
      <c r="A39" s="3" t="s">
        <v>97</v>
      </c>
      <c r="E39" s="11"/>
      <c r="F39" s="66"/>
      <c r="G39" s="31"/>
      <c r="H39" s="13"/>
      <c r="J39" s="11"/>
      <c r="K39" s="66"/>
      <c r="L39" s="31"/>
      <c r="M39" s="13"/>
      <c r="O39" s="11"/>
      <c r="P39" s="77"/>
      <c r="Q39" s="31"/>
      <c r="R39" s="69"/>
      <c r="U39" s="70"/>
    </row>
    <row r="40" spans="1:18" ht="18" customHeight="1">
      <c r="A40" s="8" t="s">
        <v>98</v>
      </c>
      <c r="B40" s="8"/>
      <c r="C40" s="8"/>
      <c r="E40" s="70" t="s">
        <v>1</v>
      </c>
      <c r="F40" s="66">
        <v>-27</v>
      </c>
      <c r="H40" s="21">
        <v>0</v>
      </c>
      <c r="I40" s="79"/>
      <c r="J40" s="70" t="s">
        <v>1</v>
      </c>
      <c r="K40" s="66">
        <v>-28</v>
      </c>
      <c r="M40" s="21">
        <v>0</v>
      </c>
      <c r="N40" s="79"/>
      <c r="O40" s="70" t="s">
        <v>1</v>
      </c>
      <c r="P40" s="66">
        <f aca="true" t="shared" si="4" ref="P40:P45">F40-K40</f>
        <v>1</v>
      </c>
      <c r="R40" s="69">
        <v>3.57</v>
      </c>
    </row>
    <row r="41" spans="1:18" s="53" customFormat="1" ht="18" customHeight="1">
      <c r="A41" s="120" t="s">
        <v>99</v>
      </c>
      <c r="B41" s="120"/>
      <c r="C41" s="120"/>
      <c r="F41" s="66">
        <v>-301</v>
      </c>
      <c r="H41" s="69">
        <f>F41/F19*100</f>
        <v>-0.030748077223642714</v>
      </c>
      <c r="K41" s="80">
        <v>-317</v>
      </c>
      <c r="M41" s="69">
        <f>K41/K19*100</f>
        <v>-0.03538594117673324</v>
      </c>
      <c r="P41" s="66">
        <f t="shared" si="4"/>
        <v>16</v>
      </c>
      <c r="R41" s="69">
        <v>5.05</v>
      </c>
    </row>
    <row r="42" spans="1:18" ht="18" customHeight="1">
      <c r="A42" s="2" t="s">
        <v>100</v>
      </c>
      <c r="F42" s="4">
        <v>-513</v>
      </c>
      <c r="H42" s="69">
        <f>F42/F19*100</f>
        <v>-0.052404530284813004</v>
      </c>
      <c r="K42" s="4">
        <v>-2000</v>
      </c>
      <c r="M42" s="69">
        <f>K42/K19*100</f>
        <v>-0.22325514938002045</v>
      </c>
      <c r="P42" s="78">
        <f t="shared" si="4"/>
        <v>1487</v>
      </c>
      <c r="R42" s="69">
        <v>74.35</v>
      </c>
    </row>
    <row r="43" spans="1:18" ht="18" customHeight="1">
      <c r="A43" s="2" t="s">
        <v>92</v>
      </c>
      <c r="C43" s="3" t="s">
        <v>101</v>
      </c>
      <c r="E43" s="22" t="s">
        <v>1</v>
      </c>
      <c r="F43" s="23">
        <f>SUM(F40:F42)</f>
        <v>-841</v>
      </c>
      <c r="H43" s="81">
        <f>SUM(H40:H42)</f>
        <v>-0.08315260750845571</v>
      </c>
      <c r="J43" s="22" t="s">
        <v>1</v>
      </c>
      <c r="K43" s="23">
        <f>SUM(K40:K42)</f>
        <v>-2345</v>
      </c>
      <c r="M43" s="76">
        <f>K43/K19*100</f>
        <v>-0.261766662648074</v>
      </c>
      <c r="O43" s="22" t="s">
        <v>1</v>
      </c>
      <c r="P43" s="73">
        <f t="shared" si="4"/>
        <v>1504</v>
      </c>
      <c r="R43" s="76">
        <v>64.14</v>
      </c>
    </row>
    <row r="44" spans="1:18" ht="18" customHeight="1">
      <c r="A44" s="120" t="s">
        <v>102</v>
      </c>
      <c r="B44" s="120"/>
      <c r="C44" s="120"/>
      <c r="E44" s="87" t="s">
        <v>1</v>
      </c>
      <c r="F44" s="23">
        <v>30805</v>
      </c>
      <c r="H44" s="76">
        <f>F44/F19*100</f>
        <v>3.1468256441007108</v>
      </c>
      <c r="J44" s="87" t="s">
        <v>1</v>
      </c>
      <c r="K44" s="23">
        <v>19951</v>
      </c>
      <c r="M44" s="76">
        <f>K44/K19*100</f>
        <v>2.227081742640394</v>
      </c>
      <c r="O44" s="87" t="s">
        <v>1</v>
      </c>
      <c r="P44" s="73">
        <f t="shared" si="4"/>
        <v>10854</v>
      </c>
      <c r="R44" s="76">
        <f t="shared" si="3"/>
        <v>54.40328805573655</v>
      </c>
    </row>
    <row r="45" spans="1:18" ht="18" customHeight="1">
      <c r="A45" s="2" t="s">
        <v>103</v>
      </c>
      <c r="E45" s="70" t="s">
        <v>1</v>
      </c>
      <c r="F45" s="31">
        <v>70</v>
      </c>
      <c r="H45" s="69">
        <f>F45/F19*100</f>
        <v>0.007150715633405283</v>
      </c>
      <c r="J45" s="70" t="s">
        <v>1</v>
      </c>
      <c r="K45" s="31">
        <v>164</v>
      </c>
      <c r="M45" s="69">
        <f>K45/K19*100</f>
        <v>0.018306922249161677</v>
      </c>
      <c r="O45" s="70" t="s">
        <v>1</v>
      </c>
      <c r="P45" s="66">
        <f t="shared" si="4"/>
        <v>-94</v>
      </c>
      <c r="R45" s="69">
        <f t="shared" si="3"/>
        <v>-57.3170731707317</v>
      </c>
    </row>
    <row r="46" spans="1:18" ht="18" customHeight="1">
      <c r="A46" s="2" t="s">
        <v>104</v>
      </c>
      <c r="F46" s="82">
        <v>0</v>
      </c>
      <c r="H46" s="21">
        <v>0</v>
      </c>
      <c r="K46" s="82">
        <v>0</v>
      </c>
      <c r="M46" s="21">
        <v>0</v>
      </c>
      <c r="P46" s="82">
        <v>0</v>
      </c>
      <c r="R46" s="21">
        <v>0</v>
      </c>
    </row>
    <row r="47" spans="1:20" ht="18" customHeight="1" thickBot="1">
      <c r="A47" s="8" t="s">
        <v>105</v>
      </c>
      <c r="B47" s="8"/>
      <c r="C47" s="8"/>
      <c r="D47" s="3"/>
      <c r="E47" s="83" t="s">
        <v>1</v>
      </c>
      <c r="F47" s="84">
        <v>70</v>
      </c>
      <c r="G47" s="66"/>
      <c r="H47" s="96">
        <f>H45-H46</f>
        <v>0.007150715633405283</v>
      </c>
      <c r="I47" s="72"/>
      <c r="J47" s="83" t="s">
        <v>1</v>
      </c>
      <c r="K47" s="84">
        <v>164</v>
      </c>
      <c r="L47" s="66"/>
      <c r="M47" s="85">
        <f>M45-M46</f>
        <v>0.018306922249161677</v>
      </c>
      <c r="N47" s="72"/>
      <c r="O47" s="83" t="s">
        <v>1</v>
      </c>
      <c r="P47" s="84">
        <f>F47-K47</f>
        <v>-94</v>
      </c>
      <c r="Q47" s="66"/>
      <c r="R47" s="96">
        <f t="shared" si="3"/>
        <v>-57.3170731707317</v>
      </c>
      <c r="S47" s="3"/>
      <c r="T47" s="3"/>
    </row>
    <row r="48" ht="19.5" customHeight="1" thickTop="1"/>
    <row r="49" spans="1:18" ht="19.5" customHeight="1">
      <c r="A49" s="119" t="s">
        <v>144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5" customFormat="1" ht="19.5" customHeight="1">
      <c r="A50" s="118" t="s">
        <v>30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</sheetData>
  <sheetProtection/>
  <mergeCells count="21">
    <mergeCell ref="O6:P6"/>
    <mergeCell ref="B19:C19"/>
    <mergeCell ref="A5:C6"/>
    <mergeCell ref="J4:M4"/>
    <mergeCell ref="E5:H5"/>
    <mergeCell ref="E6:F6"/>
    <mergeCell ref="A7:C7"/>
    <mergeCell ref="J6:K6"/>
    <mergeCell ref="A50:R50"/>
    <mergeCell ref="A49:R49"/>
    <mergeCell ref="A44:C44"/>
    <mergeCell ref="A41:C41"/>
    <mergeCell ref="B28:C28"/>
    <mergeCell ref="B17:C17"/>
    <mergeCell ref="A34:C34"/>
    <mergeCell ref="A1:R1"/>
    <mergeCell ref="A2:R2"/>
    <mergeCell ref="A3:R3"/>
    <mergeCell ref="O4:R4"/>
    <mergeCell ref="O5:R5"/>
    <mergeCell ref="J5:M5"/>
  </mergeCells>
  <printOptions horizontalCentered="1"/>
  <pageMargins left="0" right="0" top="0.5905511811023623" bottom="0.3937007874015748" header="0.5118110236220472" footer="0.11811023622047245"/>
  <pageSetup firstPageNumber="3" useFirstPageNumber="1" horizontalDpi="300" verticalDpi="300" orientation="portrait" paperSize="9" scale="88"/>
  <headerFooter alignWithMargins="0">
    <oddFooter>&amp;C&amp;"新細明體,粗體"2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1">
      <selection activeCell="I12" sqref="I12"/>
    </sheetView>
  </sheetViews>
  <sheetFormatPr defaultColWidth="9.00390625" defaultRowHeight="18.75" customHeight="1"/>
  <cols>
    <col min="1" max="2" width="2.375" style="2" customWidth="1"/>
    <col min="3" max="3" width="33.625" style="2" customWidth="1"/>
    <col min="4" max="5" width="2.125" style="2" customWidth="1"/>
    <col min="6" max="6" width="18.625" style="2" customWidth="1"/>
    <col min="7" max="8" width="2.125" style="2" customWidth="1"/>
    <col min="9" max="9" width="18.625" style="2" customWidth="1"/>
    <col min="10" max="10" width="12.125" style="2" customWidth="1"/>
    <col min="11" max="16384" width="9.00390625" style="2" customWidth="1"/>
  </cols>
  <sheetData>
    <row r="1" spans="1:9" s="89" customFormat="1" ht="18.75" customHeight="1">
      <c r="A1" s="110" t="s">
        <v>31</v>
      </c>
      <c r="B1" s="110"/>
      <c r="C1" s="110"/>
      <c r="D1" s="110"/>
      <c r="E1" s="110"/>
      <c r="F1" s="110"/>
      <c r="G1" s="110"/>
      <c r="H1" s="110"/>
      <c r="I1" s="110"/>
    </row>
    <row r="2" spans="1:9" s="89" customFormat="1" ht="18.75" customHeight="1">
      <c r="A2" s="110" t="s">
        <v>4</v>
      </c>
      <c r="B2" s="110"/>
      <c r="C2" s="110"/>
      <c r="D2" s="110"/>
      <c r="E2" s="110"/>
      <c r="F2" s="110"/>
      <c r="G2" s="110"/>
      <c r="H2" s="110"/>
      <c r="I2" s="110"/>
    </row>
    <row r="3" spans="1:10" s="89" customFormat="1" ht="18.75" customHeight="1">
      <c r="A3" s="110" t="s">
        <v>63</v>
      </c>
      <c r="B3" s="110"/>
      <c r="C3" s="110"/>
      <c r="D3" s="110"/>
      <c r="E3" s="110"/>
      <c r="F3" s="110"/>
      <c r="G3" s="110"/>
      <c r="H3" s="110"/>
      <c r="I3" s="110"/>
      <c r="J3" s="2"/>
    </row>
    <row r="4" spans="8:9" ht="18.75" customHeight="1">
      <c r="H4" s="124" t="s">
        <v>108</v>
      </c>
      <c r="I4" s="124"/>
    </row>
    <row r="5" spans="1:9" ht="18.75" customHeight="1">
      <c r="A5" s="113" t="s">
        <v>11</v>
      </c>
      <c r="B5" s="113"/>
      <c r="C5" s="113"/>
      <c r="D5" s="90"/>
      <c r="E5" s="112" t="s">
        <v>66</v>
      </c>
      <c r="F5" s="112"/>
      <c r="G5" s="90"/>
      <c r="H5" s="112" t="s">
        <v>29</v>
      </c>
      <c r="I5" s="112"/>
    </row>
    <row r="6" spans="1:9" ht="18.75" customHeight="1">
      <c r="A6" s="105" t="s">
        <v>12</v>
      </c>
      <c r="B6" s="105"/>
      <c r="C6" s="105"/>
      <c r="D6" s="8"/>
      <c r="E6" s="8"/>
      <c r="F6" s="31"/>
      <c r="G6" s="31"/>
      <c r="H6" s="8"/>
      <c r="I6" s="31"/>
    </row>
    <row r="7" spans="1:10" ht="18.75" customHeight="1">
      <c r="A7" s="3"/>
      <c r="B7" s="105" t="s">
        <v>109</v>
      </c>
      <c r="C7" s="105"/>
      <c r="D7" s="8"/>
      <c r="E7" s="31" t="s">
        <v>1</v>
      </c>
      <c r="F7" s="66">
        <v>70</v>
      </c>
      <c r="G7" s="66"/>
      <c r="H7" s="31" t="s">
        <v>1</v>
      </c>
      <c r="I7" s="66">
        <v>164</v>
      </c>
      <c r="J7" s="3"/>
    </row>
    <row r="8" spans="1:10" ht="18.75" customHeight="1">
      <c r="A8" s="3"/>
      <c r="B8" s="105" t="s">
        <v>146</v>
      </c>
      <c r="C8" s="105"/>
      <c r="D8" s="8"/>
      <c r="E8" s="31"/>
      <c r="F8" s="66">
        <v>6</v>
      </c>
      <c r="G8" s="66"/>
      <c r="H8" s="31"/>
      <c r="I8" s="88">
        <v>0</v>
      </c>
      <c r="J8" s="3"/>
    </row>
    <row r="9" spans="1:10" ht="18.75" customHeight="1">
      <c r="A9" s="3"/>
      <c r="B9" s="105" t="s">
        <v>147</v>
      </c>
      <c r="C9" s="105"/>
      <c r="D9" s="8"/>
      <c r="E9" s="31"/>
      <c r="F9" s="66">
        <v>706</v>
      </c>
      <c r="G9" s="66"/>
      <c r="H9" s="31"/>
      <c r="I9" s="88">
        <v>0</v>
      </c>
      <c r="J9" s="3"/>
    </row>
    <row r="10" spans="1:10" ht="18.75" customHeight="1">
      <c r="A10" s="3"/>
      <c r="B10" s="8" t="s">
        <v>110</v>
      </c>
      <c r="C10" s="8"/>
      <c r="D10" s="8"/>
      <c r="E10" s="31"/>
      <c r="F10" s="88">
        <v>0</v>
      </c>
      <c r="G10" s="66"/>
      <c r="H10" s="31"/>
      <c r="I10" s="66">
        <v>1022</v>
      </c>
      <c r="J10" s="3"/>
    </row>
    <row r="11" spans="1:10" ht="18.75" customHeight="1">
      <c r="A11" s="3"/>
      <c r="B11" s="3" t="s">
        <v>111</v>
      </c>
      <c r="C11" s="3"/>
      <c r="D11" s="3"/>
      <c r="E11" s="31"/>
      <c r="F11" s="66">
        <v>1433</v>
      </c>
      <c r="G11" s="66"/>
      <c r="H11" s="31"/>
      <c r="I11" s="66">
        <v>3029</v>
      </c>
      <c r="J11" s="3"/>
    </row>
    <row r="12" spans="1:10" ht="18.75" customHeight="1">
      <c r="A12" s="3"/>
      <c r="B12" s="3" t="s">
        <v>15</v>
      </c>
      <c r="D12" s="3"/>
      <c r="E12" s="31"/>
      <c r="F12" s="66">
        <v>15629</v>
      </c>
      <c r="G12" s="66"/>
      <c r="H12" s="31"/>
      <c r="I12" s="66">
        <v>10699</v>
      </c>
      <c r="J12" s="3"/>
    </row>
    <row r="13" spans="1:10" ht="18.75" customHeight="1">
      <c r="A13" s="3"/>
      <c r="B13" s="3" t="s">
        <v>112</v>
      </c>
      <c r="C13" s="3"/>
      <c r="D13" s="3"/>
      <c r="E13" s="31"/>
      <c r="F13" s="66">
        <v>146</v>
      </c>
      <c r="G13" s="66"/>
      <c r="H13" s="31"/>
      <c r="I13" s="88">
        <v>0</v>
      </c>
      <c r="J13" s="3"/>
    </row>
    <row r="14" spans="1:10" ht="18.75" customHeight="1">
      <c r="A14" s="3"/>
      <c r="B14" s="3" t="s">
        <v>113</v>
      </c>
      <c r="C14" s="3"/>
      <c r="D14" s="3"/>
      <c r="E14" s="31"/>
      <c r="F14" s="66">
        <v>-8188</v>
      </c>
      <c r="G14" s="66"/>
      <c r="H14" s="31"/>
      <c r="I14" s="66">
        <v>-9523</v>
      </c>
      <c r="J14" s="3"/>
    </row>
    <row r="15" spans="1:10" ht="18.75" customHeight="1">
      <c r="A15" s="3"/>
      <c r="B15" s="3" t="s">
        <v>114</v>
      </c>
      <c r="C15" s="91"/>
      <c r="D15" s="31"/>
      <c r="E15" s="66"/>
      <c r="F15" s="66">
        <v>-950</v>
      </c>
      <c r="G15" s="66"/>
      <c r="H15" s="66"/>
      <c r="I15" s="66">
        <v>653</v>
      </c>
      <c r="J15" s="3"/>
    </row>
    <row r="16" spans="1:10" ht="18.75" customHeight="1">
      <c r="A16" s="3"/>
      <c r="B16" s="3" t="s">
        <v>115</v>
      </c>
      <c r="C16" s="91"/>
      <c r="D16" s="31"/>
      <c r="E16" s="66"/>
      <c r="F16" s="66">
        <v>-2116</v>
      </c>
      <c r="G16" s="66"/>
      <c r="H16" s="66"/>
      <c r="I16" s="66">
        <v>167</v>
      </c>
      <c r="J16" s="3"/>
    </row>
    <row r="17" spans="1:10" ht="18.75" customHeight="1">
      <c r="A17" s="3"/>
      <c r="B17" s="3" t="s">
        <v>131</v>
      </c>
      <c r="C17" s="91"/>
      <c r="D17" s="31"/>
      <c r="E17" s="66"/>
      <c r="F17" s="66">
        <v>-144</v>
      </c>
      <c r="G17" s="66"/>
      <c r="H17" s="66"/>
      <c r="I17" s="66">
        <v>208</v>
      </c>
      <c r="J17" s="3"/>
    </row>
    <row r="18" spans="1:10" ht="18.75" customHeight="1">
      <c r="A18" s="3"/>
      <c r="B18" s="3" t="s">
        <v>118</v>
      </c>
      <c r="C18" s="91"/>
      <c r="D18" s="31"/>
      <c r="E18" s="66"/>
      <c r="F18" s="88">
        <v>0</v>
      </c>
      <c r="G18" s="66"/>
      <c r="H18" s="66"/>
      <c r="I18" s="66">
        <v>42</v>
      </c>
      <c r="J18" s="3"/>
    </row>
    <row r="19" spans="1:10" ht="18.75" customHeight="1">
      <c r="A19" s="3"/>
      <c r="B19" s="3" t="s">
        <v>117</v>
      </c>
      <c r="C19" s="3"/>
      <c r="D19" s="3"/>
      <c r="E19" s="3"/>
      <c r="F19" s="66">
        <v>67591</v>
      </c>
      <c r="G19" s="66"/>
      <c r="H19" s="3"/>
      <c r="I19" s="66">
        <v>12769</v>
      </c>
      <c r="J19" s="92"/>
    </row>
    <row r="20" spans="1:10" ht="18.75" customHeight="1">
      <c r="A20" s="3"/>
      <c r="B20" s="3" t="s">
        <v>132</v>
      </c>
      <c r="C20" s="3"/>
      <c r="D20" s="3"/>
      <c r="E20" s="3"/>
      <c r="F20" s="66">
        <v>-332</v>
      </c>
      <c r="G20" s="66"/>
      <c r="H20" s="3"/>
      <c r="I20" s="66">
        <v>-446</v>
      </c>
      <c r="J20" s="92"/>
    </row>
    <row r="21" spans="1:10" ht="18.75" customHeight="1">
      <c r="A21" s="3"/>
      <c r="B21" s="3" t="s">
        <v>116</v>
      </c>
      <c r="C21" s="3"/>
      <c r="D21" s="3"/>
      <c r="E21" s="31"/>
      <c r="F21" s="66">
        <v>2027</v>
      </c>
      <c r="G21" s="66"/>
      <c r="H21" s="31"/>
      <c r="I21" s="66">
        <v>540</v>
      </c>
      <c r="J21" s="3"/>
    </row>
    <row r="22" spans="1:10" ht="18.75" customHeight="1">
      <c r="A22" s="3"/>
      <c r="B22" s="3" t="s">
        <v>130</v>
      </c>
      <c r="C22" s="3"/>
      <c r="D22" s="3"/>
      <c r="E22" s="31"/>
      <c r="F22" s="66">
        <v>-381</v>
      </c>
      <c r="G22" s="66"/>
      <c r="H22" s="31"/>
      <c r="I22" s="66">
        <v>-10</v>
      </c>
      <c r="J22" s="3"/>
    </row>
    <row r="23" spans="1:10" ht="18.75" customHeight="1">
      <c r="A23" s="3" t="s">
        <v>119</v>
      </c>
      <c r="B23" s="3"/>
      <c r="C23" s="3" t="s">
        <v>121</v>
      </c>
      <c r="D23" s="3"/>
      <c r="E23" s="23" t="s">
        <v>1</v>
      </c>
      <c r="F23" s="73">
        <f>SUM(F7:F22)</f>
        <v>75497</v>
      </c>
      <c r="G23" s="66"/>
      <c r="H23" s="23" t="s">
        <v>1</v>
      </c>
      <c r="I23" s="73">
        <f>SUM(I7:I22)</f>
        <v>19314</v>
      </c>
      <c r="J23" s="3"/>
    </row>
    <row r="24" spans="1:10" ht="18.75" customHeight="1">
      <c r="A24" s="3" t="s">
        <v>120</v>
      </c>
      <c r="B24" s="3"/>
      <c r="C24" s="3"/>
      <c r="D24" s="3"/>
      <c r="E24" s="64"/>
      <c r="F24" s="66"/>
      <c r="G24" s="66"/>
      <c r="H24" s="64"/>
      <c r="I24" s="66"/>
      <c r="J24" s="3"/>
    </row>
    <row r="25" spans="1:10" ht="18.75" customHeight="1">
      <c r="A25" s="3" t="s">
        <v>107</v>
      </c>
      <c r="B25" s="8" t="s">
        <v>16</v>
      </c>
      <c r="C25" s="4"/>
      <c r="D25" s="3"/>
      <c r="E25" s="31" t="s">
        <v>1</v>
      </c>
      <c r="F25" s="66">
        <v>-26624</v>
      </c>
      <c r="G25" s="66"/>
      <c r="H25" s="31" t="s">
        <v>1</v>
      </c>
      <c r="I25" s="66">
        <v>-9473</v>
      </c>
      <c r="J25" s="3"/>
    </row>
    <row r="26" spans="1:10" ht="18.75" customHeight="1">
      <c r="A26" s="3"/>
      <c r="B26" s="8" t="s">
        <v>122</v>
      </c>
      <c r="C26" s="3"/>
      <c r="D26" s="3"/>
      <c r="E26" s="64"/>
      <c r="F26" s="66">
        <v>-68</v>
      </c>
      <c r="G26" s="66"/>
      <c r="H26" s="64"/>
      <c r="I26" s="66">
        <v>50</v>
      </c>
      <c r="J26" s="3"/>
    </row>
    <row r="27" spans="1:10" ht="18.75" customHeight="1">
      <c r="A27" s="3"/>
      <c r="B27" s="8" t="s">
        <v>151</v>
      </c>
      <c r="C27" s="4"/>
      <c r="D27" s="66"/>
      <c r="E27" s="31"/>
      <c r="F27" s="66">
        <v>-1522</v>
      </c>
      <c r="G27" s="66"/>
      <c r="H27" s="31"/>
      <c r="I27" s="88">
        <v>0</v>
      </c>
      <c r="J27" s="3"/>
    </row>
    <row r="28" spans="1:10" ht="18.75" customHeight="1">
      <c r="A28" s="3"/>
      <c r="B28" s="3" t="s">
        <v>123</v>
      </c>
      <c r="C28" s="3"/>
      <c r="D28" s="66"/>
      <c r="E28" s="23" t="s">
        <v>1</v>
      </c>
      <c r="F28" s="73">
        <f>SUM(F25:F27)</f>
        <v>-28214</v>
      </c>
      <c r="G28" s="66"/>
      <c r="H28" s="23" t="s">
        <v>1</v>
      </c>
      <c r="I28" s="73">
        <f>SUM(I25:I27)</f>
        <v>-9423</v>
      </c>
      <c r="J28" s="3"/>
    </row>
    <row r="29" spans="1:10" ht="18.75" customHeight="1">
      <c r="A29" s="8" t="s">
        <v>13</v>
      </c>
      <c r="B29" s="8"/>
      <c r="C29" s="8"/>
      <c r="D29" s="3"/>
      <c r="E29" s="3"/>
      <c r="F29" s="66"/>
      <c r="G29" s="66"/>
      <c r="H29" s="3"/>
      <c r="I29" s="66"/>
      <c r="J29" s="3"/>
    </row>
    <row r="30" spans="1:10" ht="18.75" customHeight="1">
      <c r="A30" s="8"/>
      <c r="B30" s="3" t="s">
        <v>124</v>
      </c>
      <c r="D30" s="8"/>
      <c r="E30" s="31" t="s">
        <v>1</v>
      </c>
      <c r="F30" s="66">
        <v>-1100</v>
      </c>
      <c r="G30" s="66"/>
      <c r="H30" s="31" t="s">
        <v>1</v>
      </c>
      <c r="I30" s="66">
        <v>153</v>
      </c>
      <c r="J30" s="3"/>
    </row>
    <row r="31" spans="1:10" ht="18.75" customHeight="1">
      <c r="A31" s="8"/>
      <c r="B31" s="8"/>
      <c r="C31" s="8" t="s">
        <v>125</v>
      </c>
      <c r="D31" s="3"/>
      <c r="E31" s="23" t="s">
        <v>1</v>
      </c>
      <c r="F31" s="73">
        <f>SUM(F30)</f>
        <v>-1100</v>
      </c>
      <c r="G31" s="66"/>
      <c r="H31" s="23" t="s">
        <v>1</v>
      </c>
      <c r="I31" s="73">
        <f>SUM(I30)</f>
        <v>153</v>
      </c>
      <c r="J31" s="3"/>
    </row>
    <row r="32" spans="1:10" ht="18.75" customHeight="1">
      <c r="A32" s="8" t="s">
        <v>126</v>
      </c>
      <c r="B32" s="3"/>
      <c r="D32" s="66"/>
      <c r="E32" s="31" t="s">
        <v>1</v>
      </c>
      <c r="F32" s="66">
        <f>F23+F28+F31</f>
        <v>46183</v>
      </c>
      <c r="G32" s="66"/>
      <c r="H32" s="99" t="s">
        <v>1</v>
      </c>
      <c r="I32" s="66">
        <f>I23+I28+I31</f>
        <v>10044</v>
      </c>
      <c r="J32" s="3"/>
    </row>
    <row r="33" spans="1:9" s="3" customFormat="1" ht="18.75" customHeight="1">
      <c r="A33" s="3" t="s">
        <v>127</v>
      </c>
      <c r="E33" s="31"/>
      <c r="F33" s="66">
        <v>206341</v>
      </c>
      <c r="G33" s="66"/>
      <c r="H33" s="31"/>
      <c r="I33" s="66">
        <v>196297</v>
      </c>
    </row>
    <row r="34" spans="1:9" s="3" customFormat="1" ht="18.75" customHeight="1" thickBot="1">
      <c r="A34" s="3" t="s">
        <v>128</v>
      </c>
      <c r="E34" s="97" t="s">
        <v>1</v>
      </c>
      <c r="F34" s="84">
        <f>F32+F33</f>
        <v>252524</v>
      </c>
      <c r="G34" s="66"/>
      <c r="H34" s="97"/>
      <c r="I34" s="84">
        <f>I32+I33</f>
        <v>206341</v>
      </c>
    </row>
    <row r="35" spans="1:9" s="3" customFormat="1" ht="18.75" customHeight="1" thickTop="1">
      <c r="A35" s="3" t="s">
        <v>28</v>
      </c>
      <c r="D35" s="8"/>
      <c r="E35" s="64"/>
      <c r="F35" s="66"/>
      <c r="G35" s="66"/>
      <c r="H35" s="64"/>
      <c r="I35" s="66"/>
    </row>
    <row r="36" spans="1:9" s="3" customFormat="1" ht="18.75" customHeight="1">
      <c r="A36" s="8" t="s">
        <v>129</v>
      </c>
      <c r="D36" s="8"/>
      <c r="E36" s="23" t="s">
        <v>1</v>
      </c>
      <c r="F36" s="98">
        <v>0</v>
      </c>
      <c r="G36" s="66"/>
      <c r="H36" s="23" t="s">
        <v>1</v>
      </c>
      <c r="I36" s="73">
        <v>4</v>
      </c>
    </row>
    <row r="37" spans="1:9" s="3" customFormat="1" ht="18.75" customHeight="1">
      <c r="A37" s="8" t="s">
        <v>152</v>
      </c>
      <c r="D37" s="8"/>
      <c r="E37" s="31"/>
      <c r="F37" s="88"/>
      <c r="G37" s="66"/>
      <c r="H37" s="31"/>
      <c r="I37" s="66"/>
    </row>
    <row r="38" spans="1:9" s="3" customFormat="1" ht="18.75" customHeight="1">
      <c r="A38" s="8" t="s">
        <v>153</v>
      </c>
      <c r="D38" s="8"/>
      <c r="E38" s="31" t="s">
        <v>1</v>
      </c>
      <c r="F38" s="88">
        <v>0</v>
      </c>
      <c r="G38" s="66"/>
      <c r="H38" s="31" t="s">
        <v>1</v>
      </c>
      <c r="I38" s="66">
        <v>12199</v>
      </c>
    </row>
    <row r="39" spans="1:9" s="3" customFormat="1" ht="18.75" customHeight="1">
      <c r="A39" s="8" t="s">
        <v>154</v>
      </c>
      <c r="D39" s="8"/>
      <c r="E39" s="31"/>
      <c r="F39" s="88">
        <v>0</v>
      </c>
      <c r="G39" s="66"/>
      <c r="H39" s="31"/>
      <c r="I39" s="66">
        <v>-2726</v>
      </c>
    </row>
    <row r="40" spans="1:9" s="3" customFormat="1" ht="18.75" customHeight="1">
      <c r="A40" s="8" t="s">
        <v>155</v>
      </c>
      <c r="D40" s="8"/>
      <c r="E40" s="31"/>
      <c r="F40" s="66">
        <v>26624</v>
      </c>
      <c r="G40" s="66"/>
      <c r="H40" s="31"/>
      <c r="I40" s="66">
        <v>9473</v>
      </c>
    </row>
    <row r="41" spans="1:9" s="3" customFormat="1" ht="18.75" customHeight="1">
      <c r="A41" s="8"/>
      <c r="D41" s="8"/>
      <c r="E41" s="31"/>
      <c r="F41" s="88"/>
      <c r="G41" s="66"/>
      <c r="H41" s="31"/>
      <c r="I41" s="66"/>
    </row>
    <row r="42" spans="1:9" s="3" customFormat="1" ht="18.75" customHeight="1">
      <c r="A42" s="8"/>
      <c r="B42" s="8"/>
      <c r="D42" s="8"/>
      <c r="E42" s="64"/>
      <c r="F42" s="66"/>
      <c r="G42" s="66"/>
      <c r="H42" s="64"/>
      <c r="I42" s="66"/>
    </row>
    <row r="43" spans="1:9" ht="18.75" customHeight="1">
      <c r="A43" s="110" t="s">
        <v>145</v>
      </c>
      <c r="B43" s="110"/>
      <c r="C43" s="110"/>
      <c r="D43" s="110"/>
      <c r="E43" s="110"/>
      <c r="F43" s="110"/>
      <c r="G43" s="110"/>
      <c r="H43" s="110"/>
      <c r="I43" s="110"/>
    </row>
    <row r="44" spans="1:9" ht="18.7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8.75" customHeight="1">
      <c r="A45" s="110" t="s">
        <v>30</v>
      </c>
      <c r="B45" s="110"/>
      <c r="C45" s="110"/>
      <c r="D45" s="110"/>
      <c r="E45" s="110"/>
      <c r="F45" s="110"/>
      <c r="G45" s="110"/>
      <c r="H45" s="110"/>
      <c r="I45" s="110"/>
    </row>
    <row r="46" spans="3:9" s="3" customFormat="1" ht="18.75" customHeight="1">
      <c r="C46" s="93"/>
      <c r="D46" s="93"/>
      <c r="E46" s="93"/>
      <c r="F46" s="93"/>
      <c r="G46" s="93"/>
      <c r="H46" s="93"/>
      <c r="I46" s="93"/>
    </row>
    <row r="47" s="93" customFormat="1" ht="18.75" customHeight="1">
      <c r="A47" s="94"/>
    </row>
    <row r="48" spans="2:9" s="3" customFormat="1" ht="18.75" customHeight="1">
      <c r="B48" s="11"/>
      <c r="C48" s="11"/>
      <c r="D48" s="11"/>
      <c r="E48" s="11"/>
      <c r="F48" s="11"/>
      <c r="G48" s="11"/>
      <c r="H48" s="11"/>
      <c r="I48" s="11"/>
    </row>
    <row r="49" spans="5:9" s="3" customFormat="1" ht="18.75" customHeight="1">
      <c r="E49" s="31"/>
      <c r="F49" s="31"/>
      <c r="G49" s="31"/>
      <c r="H49" s="31"/>
      <c r="I49" s="31"/>
    </row>
    <row r="50" spans="5:9" s="3" customFormat="1" ht="18.75" customHeight="1">
      <c r="E50" s="31"/>
      <c r="F50" s="31"/>
      <c r="G50" s="31"/>
      <c r="H50" s="31"/>
      <c r="I50" s="31"/>
    </row>
    <row r="51" spans="5:9" s="3" customFormat="1" ht="18.75" customHeight="1">
      <c r="E51" s="31"/>
      <c r="F51" s="31"/>
      <c r="G51" s="31"/>
      <c r="H51" s="31"/>
      <c r="I51" s="31"/>
    </row>
    <row r="52" spans="5:9" s="3" customFormat="1" ht="18.75" customHeight="1">
      <c r="E52" s="31"/>
      <c r="F52" s="31"/>
      <c r="G52" s="31"/>
      <c r="H52" s="31"/>
      <c r="I52" s="31"/>
    </row>
    <row r="53" spans="5:9" s="3" customFormat="1" ht="18.75" customHeight="1">
      <c r="E53" s="31"/>
      <c r="F53" s="31"/>
      <c r="G53" s="31"/>
      <c r="H53" s="31"/>
      <c r="I53" s="31"/>
    </row>
    <row r="54" spans="5:10" s="3" customFormat="1" ht="18.75" customHeight="1">
      <c r="E54" s="31"/>
      <c r="F54" s="31"/>
      <c r="G54" s="31"/>
      <c r="H54" s="31"/>
      <c r="I54" s="31"/>
      <c r="J54" s="70"/>
    </row>
    <row r="55" spans="5:10" s="3" customFormat="1" ht="18.75" customHeight="1">
      <c r="E55" s="31"/>
      <c r="F55" s="31"/>
      <c r="G55" s="31"/>
      <c r="H55" s="31"/>
      <c r="I55" s="31"/>
      <c r="J55" s="70"/>
    </row>
    <row r="56" spans="5:10" s="3" customFormat="1" ht="18.75" customHeight="1">
      <c r="E56" s="31"/>
      <c r="F56" s="31"/>
      <c r="G56" s="31"/>
      <c r="H56" s="31"/>
      <c r="I56" s="31"/>
      <c r="J56" s="70"/>
    </row>
    <row r="57" spans="5:10" s="3" customFormat="1" ht="18.75" customHeight="1">
      <c r="E57" s="31"/>
      <c r="F57" s="31"/>
      <c r="G57" s="31"/>
      <c r="H57" s="31"/>
      <c r="I57" s="31"/>
      <c r="J57" s="70"/>
    </row>
    <row r="58" spans="5:10" s="3" customFormat="1" ht="18.75" customHeight="1">
      <c r="E58" s="31"/>
      <c r="F58" s="31"/>
      <c r="G58" s="31"/>
      <c r="H58" s="31"/>
      <c r="I58" s="31"/>
      <c r="J58" s="70"/>
    </row>
    <row r="59" spans="5:10" s="3" customFormat="1" ht="18.75" customHeight="1">
      <c r="E59" s="31"/>
      <c r="F59" s="31"/>
      <c r="G59" s="31"/>
      <c r="H59" s="31"/>
      <c r="I59" s="31"/>
      <c r="J59" s="70"/>
    </row>
    <row r="60" spans="5:10" s="3" customFormat="1" ht="18.75" customHeight="1">
      <c r="E60" s="31"/>
      <c r="F60" s="31"/>
      <c r="G60" s="31"/>
      <c r="H60" s="31"/>
      <c r="I60" s="31"/>
      <c r="J60" s="70"/>
    </row>
    <row r="61" spans="5:10" s="3" customFormat="1" ht="18.75" customHeight="1">
      <c r="E61" s="31"/>
      <c r="F61" s="31"/>
      <c r="G61" s="31"/>
      <c r="H61" s="31"/>
      <c r="I61" s="31"/>
      <c r="J61" s="70"/>
    </row>
    <row r="62" spans="5:10" s="3" customFormat="1" ht="18.75" customHeight="1">
      <c r="E62" s="31"/>
      <c r="F62" s="31"/>
      <c r="G62" s="31"/>
      <c r="H62" s="31"/>
      <c r="I62" s="31"/>
      <c r="J62" s="70"/>
    </row>
    <row r="63" s="3" customFormat="1" ht="18.75" customHeight="1">
      <c r="J63" s="70"/>
    </row>
    <row r="64" s="3" customFormat="1" ht="18.75" customHeight="1">
      <c r="J64" s="70"/>
    </row>
    <row r="65" s="3" customFormat="1" ht="18.75" customHeight="1">
      <c r="J65" s="70"/>
    </row>
    <row r="66" spans="1:10" s="3" customFormat="1" ht="18.7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70"/>
    </row>
    <row r="67" s="3" customFormat="1" ht="18.75" customHeight="1">
      <c r="J67" s="70"/>
    </row>
    <row r="68" s="3" customFormat="1" ht="18.75" customHeight="1">
      <c r="J68" s="70"/>
    </row>
    <row r="69" s="3" customFormat="1" ht="18.75" customHeight="1">
      <c r="J69" s="70"/>
    </row>
    <row r="70" s="3" customFormat="1" ht="18.75" customHeight="1">
      <c r="J70" s="70"/>
    </row>
    <row r="71" spans="1:10" s="3" customFormat="1" ht="18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70"/>
    </row>
    <row r="72" s="3" customFormat="1" ht="18.75" customHeight="1"/>
    <row r="73" s="3" customFormat="1" ht="18.75" customHeight="1"/>
    <row r="74" s="3" customFormat="1" ht="18.75" customHeight="1"/>
    <row r="75" s="3" customFormat="1" ht="18.75" customHeight="1"/>
    <row r="76" s="3" customFormat="1" ht="18.75" customHeight="1"/>
    <row r="77" s="3" customFormat="1" ht="18.75" customHeight="1"/>
    <row r="78" s="3" customFormat="1" ht="18.75" customHeight="1"/>
    <row r="79" s="3" customFormat="1" ht="18.75" customHeight="1">
      <c r="B79" s="75"/>
    </row>
    <row r="80" s="3" customFormat="1" ht="18.75" customHeight="1"/>
    <row r="81" s="3" customFormat="1" ht="18.75" customHeight="1"/>
    <row r="82" s="3" customFormat="1" ht="18.75" customHeight="1"/>
    <row r="83" s="3" customFormat="1" ht="18.75" customHeight="1"/>
    <row r="84" s="3" customFormat="1" ht="18.75" customHeight="1"/>
    <row r="85" s="3" customFormat="1" ht="18.75" customHeight="1"/>
    <row r="86" s="3" customFormat="1" ht="18.75" customHeight="1"/>
    <row r="87" s="3" customFormat="1" ht="18.75" customHeight="1"/>
    <row r="88" s="3" customFormat="1" ht="18.75" customHeight="1"/>
  </sheetData>
  <sheetProtection/>
  <mergeCells count="15">
    <mergeCell ref="B8:C8"/>
    <mergeCell ref="B9:C9"/>
    <mergeCell ref="A45:I45"/>
    <mergeCell ref="H5:I5"/>
    <mergeCell ref="A5:C5"/>
    <mergeCell ref="A71:I71"/>
    <mergeCell ref="A66:I66"/>
    <mergeCell ref="A43:I43"/>
    <mergeCell ref="A1:I1"/>
    <mergeCell ref="A2:I2"/>
    <mergeCell ref="A3:I3"/>
    <mergeCell ref="B7:C7"/>
    <mergeCell ref="A6:C6"/>
    <mergeCell ref="E5:F5"/>
    <mergeCell ref="H4:I4"/>
  </mergeCells>
  <printOptions horizontalCentered="1"/>
  <pageMargins left="0.7874015748031497" right="0.18666666666666668" top="0.5066666666666667" bottom="0.3937007874015748" header="0.5118110236220472" footer="0.09333333333333334"/>
  <pageSetup firstPageNumber="8" useFirstPageNumber="1" fitToWidth="0" orientation="portrait" paperSize="9" scale="96"/>
  <headerFooter alignWithMargins="0">
    <oddFooter>&amp;C&amp;"新細明體,粗體"4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王邦旭</dc:creator>
  <cp:keywords/>
  <dc:description/>
  <cp:lastModifiedBy>Ariel Hsieh</cp:lastModifiedBy>
  <cp:lastPrinted>2015-04-29T08:28:42Z</cp:lastPrinted>
  <dcterms:created xsi:type="dcterms:W3CDTF">2000-03-29T12:19:40Z</dcterms:created>
  <dcterms:modified xsi:type="dcterms:W3CDTF">2016-09-29T06:28:35Z</dcterms:modified>
  <cp:category/>
  <cp:version/>
  <cp:contentType/>
  <cp:contentStatus/>
</cp:coreProperties>
</file>